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luh010 - Polní cesta VPC1" sheetId="2" r:id="rId2"/>
    <sheet name="luh0200 - Příprava půdy, ..." sheetId="3" r:id="rId3"/>
    <sheet name="luh0201 - Rozvojová péče ..." sheetId="4" r:id="rId4"/>
    <sheet name="luh0202 - Rozvojová péče ..." sheetId="5" r:id="rId5"/>
    <sheet name="luh0203 - Rozvojová péče ..." sheetId="6" r:id="rId6"/>
    <sheet name="luhvrn - VON - Vedlejší a...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'luh010 - Polní cesta VPC1'!$C$88:$K$544</definedName>
    <definedName name="_xlnm.Print_Area" localSheetId="1">'luh010 - Polní cesta VPC1'!$C$4:$J$39,'luh010 - Polní cesta VPC1'!$C$45:$J$70,'luh010 - Polní cesta VPC1'!$C$76:$K$544</definedName>
    <definedName name="_xlnm.Print_Titles" localSheetId="1">'luh010 - Polní cesta VPC1'!$88:$88</definedName>
    <definedName name="_xlnm._FilterDatabase" localSheetId="2" hidden="1">'luh0200 - Příprava půdy, ...'!$C$88:$K$282</definedName>
    <definedName name="_xlnm.Print_Area" localSheetId="2">'luh0200 - Příprava půdy, ...'!$C$4:$J$41,'luh0200 - Příprava půdy, ...'!$C$47:$J$68,'luh0200 - Příprava půdy, ...'!$C$74:$K$282</definedName>
    <definedName name="_xlnm.Print_Titles" localSheetId="2">'luh0200 - Příprava půdy, ...'!$88:$88</definedName>
    <definedName name="_xlnm._FilterDatabase" localSheetId="3" hidden="1">'luh0201 - Rozvojová péče ...'!$C$86:$K$163</definedName>
    <definedName name="_xlnm.Print_Area" localSheetId="3">'luh0201 - Rozvojová péče ...'!$C$4:$J$41,'luh0201 - Rozvojová péče ...'!$C$47:$J$66,'luh0201 - Rozvojová péče ...'!$C$72:$K$163</definedName>
    <definedName name="_xlnm.Print_Titles" localSheetId="3">'luh0201 - Rozvojová péče ...'!$86:$86</definedName>
    <definedName name="_xlnm._FilterDatabase" localSheetId="4" hidden="1">'luh0202 - Rozvojová péče ...'!$C$86:$K$153</definedName>
    <definedName name="_xlnm.Print_Area" localSheetId="4">'luh0202 - Rozvojová péče ...'!$C$4:$J$41,'luh0202 - Rozvojová péče ...'!$C$47:$J$66,'luh0202 - Rozvojová péče ...'!$C$72:$K$153</definedName>
    <definedName name="_xlnm.Print_Titles" localSheetId="4">'luh0202 - Rozvojová péče ...'!$86:$86</definedName>
    <definedName name="_xlnm._FilterDatabase" localSheetId="5" hidden="1">'luh0203 - Rozvojová péče ...'!$C$86:$K$153</definedName>
    <definedName name="_xlnm.Print_Area" localSheetId="5">'luh0203 - Rozvojová péče ...'!$C$4:$J$41,'luh0203 - Rozvojová péče ...'!$C$47:$J$66,'luh0203 - Rozvojová péče ...'!$C$72:$K$153</definedName>
    <definedName name="_xlnm.Print_Titles" localSheetId="5">'luh0203 - Rozvojová péče ...'!$86:$86</definedName>
    <definedName name="_xlnm._FilterDatabase" localSheetId="6" hidden="1">'luhvrn - VON - Vedlejší a...'!$C$84:$K$122</definedName>
    <definedName name="_xlnm.Print_Area" localSheetId="6">'luhvrn - VON - Vedlejší a...'!$C$4:$J$39,'luhvrn - VON - Vedlejší a...'!$C$45:$J$66,'luhvrn - VON - Vedlejší a...'!$C$72:$K$122</definedName>
    <definedName name="_xlnm.Print_Titles" localSheetId="6">'luhvrn - VON - Vedlejší a...'!$84:$84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19"/>
  <c r="BH119"/>
  <c r="BG119"/>
  <c r="BF119"/>
  <c r="T119"/>
  <c r="T118"/>
  <c r="R119"/>
  <c r="R118"/>
  <c r="P119"/>
  <c r="P118"/>
  <c r="BI115"/>
  <c r="BH115"/>
  <c r="BG115"/>
  <c r="BF115"/>
  <c r="T115"/>
  <c r="R115"/>
  <c r="P115"/>
  <c r="BI112"/>
  <c r="BH112"/>
  <c r="BG112"/>
  <c r="BF112"/>
  <c r="T112"/>
  <c r="R112"/>
  <c r="R111"/>
  <c r="P112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6" r="J39"/>
  <c r="J38"/>
  <c i="1" r="AY60"/>
  <c i="6" r="J37"/>
  <c i="1" r="AX60"/>
  <c i="6"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5" r="J39"/>
  <c r="J38"/>
  <c i="1" r="AY59"/>
  <c i="5" r="J37"/>
  <c i="1" r="AX59"/>
  <c i="5"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4" r="J39"/>
  <c r="J38"/>
  <c i="1" r="AY58"/>
  <c i="4" r="J37"/>
  <c i="1" r="AX58"/>
  <c i="4"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3" r="J39"/>
  <c r="J38"/>
  <c i="1" r="AY57"/>
  <c i="3" r="J37"/>
  <c i="1" r="AX57"/>
  <c i="3" r="BI280"/>
  <c r="BH280"/>
  <c r="BG280"/>
  <c r="BF280"/>
  <c r="T280"/>
  <c r="T279"/>
  <c r="R280"/>
  <c r="R279"/>
  <c r="P280"/>
  <c r="P279"/>
  <c r="BI276"/>
  <c r="BH276"/>
  <c r="BG276"/>
  <c r="BF276"/>
  <c r="T276"/>
  <c r="R276"/>
  <c r="P276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2" r="J37"/>
  <c r="J36"/>
  <c i="1" r="AY55"/>
  <c i="2" r="J35"/>
  <c i="1" r="AX55"/>
  <c i="2" r="BI543"/>
  <c r="BH543"/>
  <c r="BG543"/>
  <c r="BF543"/>
  <c r="T543"/>
  <c r="R543"/>
  <c r="P543"/>
  <c r="BI539"/>
  <c r="BH539"/>
  <c r="BG539"/>
  <c r="BF539"/>
  <c r="T539"/>
  <c r="R539"/>
  <c r="P539"/>
  <c r="BI534"/>
  <c r="BH534"/>
  <c r="BG534"/>
  <c r="BF534"/>
  <c r="T534"/>
  <c r="T533"/>
  <c r="R534"/>
  <c r="R533"/>
  <c r="P534"/>
  <c r="P533"/>
  <c r="BI529"/>
  <c r="BH529"/>
  <c r="BG529"/>
  <c r="BF529"/>
  <c r="T529"/>
  <c r="R529"/>
  <c r="P529"/>
  <c r="BI525"/>
  <c r="BH525"/>
  <c r="BG525"/>
  <c r="BF525"/>
  <c r="T525"/>
  <c r="R525"/>
  <c r="P525"/>
  <c r="BI520"/>
  <c r="BH520"/>
  <c r="BG520"/>
  <c r="BF520"/>
  <c r="T520"/>
  <c r="R520"/>
  <c r="P520"/>
  <c r="BI509"/>
  <c r="BH509"/>
  <c r="BG509"/>
  <c r="BF509"/>
  <c r="T509"/>
  <c r="R509"/>
  <c r="P509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6"/>
  <c r="BH466"/>
  <c r="BG466"/>
  <c r="BF466"/>
  <c r="T466"/>
  <c r="R466"/>
  <c r="P466"/>
  <c r="BI461"/>
  <c r="BH461"/>
  <c r="BG461"/>
  <c r="BF461"/>
  <c r="T461"/>
  <c r="R461"/>
  <c r="P461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4"/>
  <c r="BH444"/>
  <c r="BG444"/>
  <c r="BF444"/>
  <c r="T444"/>
  <c r="R444"/>
  <c r="P444"/>
  <c r="BI438"/>
  <c r="BH438"/>
  <c r="BG438"/>
  <c r="BF438"/>
  <c r="T438"/>
  <c r="R438"/>
  <c r="P438"/>
  <c r="BI434"/>
  <c r="BH434"/>
  <c r="BG434"/>
  <c r="BF434"/>
  <c r="T434"/>
  <c r="R434"/>
  <c r="P434"/>
  <c r="BI429"/>
  <c r="BH429"/>
  <c r="BG429"/>
  <c r="BF429"/>
  <c r="T429"/>
  <c r="R429"/>
  <c r="P429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401"/>
  <c r="BH401"/>
  <c r="BG401"/>
  <c r="BF401"/>
  <c r="T401"/>
  <c r="R401"/>
  <c r="P401"/>
  <c r="BI398"/>
  <c r="BH398"/>
  <c r="BG398"/>
  <c r="BF398"/>
  <c r="T398"/>
  <c r="R398"/>
  <c r="P398"/>
  <c r="BI393"/>
  <c r="BH393"/>
  <c r="BG393"/>
  <c r="BF393"/>
  <c r="T393"/>
  <c r="R393"/>
  <c r="P393"/>
  <c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5"/>
  <c r="BH355"/>
  <c r="BG355"/>
  <c r="BF355"/>
  <c r="T355"/>
  <c r="R355"/>
  <c r="P355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2"/>
  <c r="BH322"/>
  <c r="BG322"/>
  <c r="BF322"/>
  <c r="T322"/>
  <c r="R322"/>
  <c r="P322"/>
  <c r="BI313"/>
  <c r="BH313"/>
  <c r="BG313"/>
  <c r="BF313"/>
  <c r="T313"/>
  <c r="R313"/>
  <c r="P313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0"/>
  <c r="BH210"/>
  <c r="BG210"/>
  <c r="BF210"/>
  <c r="T210"/>
  <c r="R210"/>
  <c r="P210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48"/>
  <c i="1" r="L50"/>
  <c r="AM50"/>
  <c r="AM49"/>
  <c r="L49"/>
  <c r="AM47"/>
  <c r="L47"/>
  <c r="L45"/>
  <c r="L44"/>
  <c i="2" r="J461"/>
  <c r="BK199"/>
  <c i="5" r="J152"/>
  <c i="2" r="BK410"/>
  <c r="BK491"/>
  <c i="5" r="BK112"/>
  <c i="2" r="J260"/>
  <c r="J491"/>
  <c i="3" r="J122"/>
  <c i="5" r="J116"/>
  <c i="2" r="J313"/>
  <c r="BK112"/>
  <c i="3" r="BK174"/>
  <c i="4" r="J112"/>
  <c i="2" r="J112"/>
  <c i="3" r="BK195"/>
  <c i="4" r="J121"/>
  <c i="2" r="J350"/>
  <c r="J487"/>
  <c i="4" r="J100"/>
  <c i="7" r="BK112"/>
  <c i="2" r="J248"/>
  <c i="3" r="J195"/>
  <c i="5" r="J95"/>
  <c i="2" r="J466"/>
  <c r="BK218"/>
  <c i="3" r="BK102"/>
  <c i="2" r="J293"/>
  <c i="3" r="BK252"/>
  <c i="5" r="J103"/>
  <c i="2" r="J256"/>
  <c r="J539"/>
  <c i="3" r="BK280"/>
  <c i="2" r="J355"/>
  <c r="J469"/>
  <c i="3" r="J151"/>
  <c i="4" r="BK130"/>
  <c i="6" r="BK132"/>
  <c i="2" r="J164"/>
  <c r="BK393"/>
  <c i="3" r="BK217"/>
  <c i="6" r="BK90"/>
  <c i="2" r="J123"/>
  <c i="3" r="J92"/>
  <c i="6" r="J132"/>
  <c i="2" r="BK233"/>
  <c i="3" r="BK163"/>
  <c i="2" r="J223"/>
  <c r="BK167"/>
  <c i="3" r="BK213"/>
  <c i="5" r="J124"/>
  <c i="2" r="BK322"/>
  <c r="J496"/>
  <c i="3" r="BK232"/>
  <c i="2" r="BK143"/>
  <c i="4" r="BK109"/>
  <c i="2" r="BK423"/>
  <c r="BK276"/>
  <c i="3" r="J199"/>
  <c i="4" r="BK90"/>
  <c i="7" r="J91"/>
  <c i="2" r="BK204"/>
  <c r="J218"/>
  <c i="3" r="J183"/>
  <c i="5" r="J107"/>
  <c i="2" r="J333"/>
  <c r="J500"/>
  <c i="4" r="J134"/>
  <c i="6" r="BK143"/>
  <c i="2" r="J329"/>
  <c r="J191"/>
  <c i="3" r="BK199"/>
  <c i="2" r="J204"/>
  <c r="J238"/>
  <c i="4" r="BK95"/>
  <c i="2" r="BK272"/>
  <c r="J338"/>
  <c i="5" r="BK120"/>
  <c i="2" r="BK188"/>
  <c r="J179"/>
  <c i="3" r="J208"/>
  <c i="6" r="J147"/>
  <c i="2" r="J343"/>
  <c i="4" r="J162"/>
  <c i="2" r="J133"/>
  <c r="BK543"/>
  <c i="3" r="J232"/>
  <c i="2" r="J444"/>
  <c i="3" r="J224"/>
  <c r="J117"/>
  <c i="7" r="J98"/>
  <c i="2" r="BK128"/>
  <c i="3" r="BK128"/>
  <c i="7" r="J108"/>
  <c i="2" r="BK123"/>
  <c i="3" r="BK244"/>
  <c i="5" r="BK143"/>
  <c i="2" r="J370"/>
  <c r="BK133"/>
  <c i="3" r="J235"/>
  <c i="4" r="J130"/>
  <c i="2" r="J449"/>
  <c r="J423"/>
  <c i="3" r="J213"/>
  <c i="5" r="J112"/>
  <c i="2" r="J138"/>
  <c r="J194"/>
  <c i="4" r="J125"/>
  <c i="2" r="BK361"/>
  <c r="J505"/>
  <c i="3" r="J249"/>
  <c i="5" r="J132"/>
  <c i="2" r="BK366"/>
  <c r="J525"/>
  <c i="4" r="J109"/>
  <c i="2" r="BK429"/>
  <c r="BK529"/>
  <c i="3" r="J160"/>
  <c i="6" r="BK103"/>
  <c i="2" r="BK379"/>
  <c i="5" r="BK132"/>
  <c i="7" r="J88"/>
  <c i="2" r="BK182"/>
  <c i="3" r="J179"/>
  <c i="6" r="BK152"/>
  <c i="2" r="BK97"/>
  <c r="J185"/>
  <c i="5" r="BK124"/>
  <c i="2" r="J438"/>
  <c r="BK407"/>
  <c i="3" r="BK204"/>
  <c i="4" r="BK104"/>
  <c i="2" r="J414"/>
  <c r="BK487"/>
  <c i="3" r="BK227"/>
  <c i="6" r="BK100"/>
  <c i="2" r="J176"/>
  <c r="J322"/>
  <c i="3" r="BK138"/>
  <c i="4" r="BK117"/>
  <c i="2" r="BK228"/>
  <c r="BK329"/>
  <c i="3" r="J148"/>
  <c i="4" r="J146"/>
  <c i="7" r="J112"/>
  <c i="2" r="BK170"/>
  <c i="3" r="BK112"/>
  <c i="4" r="J137"/>
  <c i="2" r="BK164"/>
  <c r="J484"/>
  <c i="3" r="BK122"/>
  <c i="7" r="J119"/>
  <c i="2" r="J170"/>
  <c r="BK474"/>
  <c i="3" r="J221"/>
  <c i="6" r="J143"/>
  <c i="2" r="BK303"/>
  <c r="J455"/>
  <c i="6" r="BK116"/>
  <c i="2" r="J268"/>
  <c r="BK173"/>
  <c i="3" r="J166"/>
  <c i="7" r="J115"/>
  <c i="2" r="BK466"/>
  <c r="J288"/>
  <c i="3" r="BK276"/>
  <c i="6" r="J116"/>
  <c i="2" r="J182"/>
  <c r="BK520"/>
  <c i="4" r="BK142"/>
  <c i="2" r="J210"/>
  <c r="BK525"/>
  <c i="3" r="J187"/>
  <c i="4" r="BK100"/>
  <c i="2" r="J199"/>
  <c r="BK179"/>
  <c r="BK148"/>
  <c i="3" r="BK208"/>
  <c i="5" r="J90"/>
  <c i="2" r="BK398"/>
  <c r="BK256"/>
  <c r="BK210"/>
  <c i="3" r="J97"/>
  <c i="6" r="BK107"/>
  <c i="2" r="BK414"/>
  <c i="3" r="J107"/>
  <c r="BK97"/>
  <c i="6" r="J152"/>
  <c i="2" r="J107"/>
  <c r="BK509"/>
  <c i="3" r="BK183"/>
  <c i="2" r="BK444"/>
  <c i="3" r="BK151"/>
  <c i="4" r="BK153"/>
  <c i="2" r="BK161"/>
  <c r="BK102"/>
  <c i="4" r="BK157"/>
  <c i="2" r="BK157"/>
  <c i="3" r="J244"/>
  <c i="6" r="BK95"/>
  <c i="2" r="BK238"/>
  <c i="3" r="BK166"/>
  <c i="2" r="J97"/>
  <c r="BK248"/>
  <c i="3" r="J252"/>
  <c i="2" r="J303"/>
  <c r="BK288"/>
  <c i="3" r="BK191"/>
  <c i="4" r="BK125"/>
  <c i="7" r="BK105"/>
  <c i="2" r="J276"/>
  <c r="BK264"/>
  <c i="3" r="J227"/>
  <c i="5" r="BK127"/>
  <c i="2" r="J143"/>
  <c r="J118"/>
  <c i="3" r="BK148"/>
  <c i="5" r="BK116"/>
  <c i="2" r="BK500"/>
  <c i="3" r="BK154"/>
  <c i="4" r="J104"/>
  <c i="2" r="J161"/>
  <c r="J272"/>
  <c r="J92"/>
  <c i="6" r="BK124"/>
  <c i="2" r="BK343"/>
  <c r="BK420"/>
  <c i="3" r="J174"/>
  <c i="7" r="BK119"/>
  <c i="2" r="BK452"/>
  <c i="3" r="BK263"/>
  <c i="6" r="J136"/>
  <c i="2" r="J379"/>
  <c r="J529"/>
  <c i="7" r="J105"/>
  <c i="2" r="BK350"/>
  <c i="3" r="BK221"/>
  <c i="2" r="J264"/>
  <c r="BK355"/>
  <c i="7" r="BK88"/>
  <c i="2" r="BK401"/>
  <c i="3" r="J154"/>
  <c i="6" r="BK120"/>
  <c i="2" r="BK152"/>
  <c i="3" r="J169"/>
  <c i="6" r="J90"/>
  <c i="2" r="J152"/>
  <c i="3" r="BK249"/>
  <c i="7" r="J94"/>
  <c i="2" r="BK384"/>
  <c i="4" r="BK146"/>
  <c i="6" r="BK147"/>
  <c i="2" r="J361"/>
  <c r="BK107"/>
  <c r="J384"/>
  <c i="3" r="J268"/>
  <c i="4" r="J117"/>
  <c i="2" r="BK333"/>
  <c i="4" r="J142"/>
  <c i="2" r="BK280"/>
  <c r="BK284"/>
  <c i="4" r="BK137"/>
  <c i="2" r="BK375"/>
  <c i="3" r="J143"/>
  <c i="5" r="BK103"/>
  <c i="2" r="J252"/>
  <c r="BK496"/>
  <c i="3" r="J204"/>
  <c i="6" r="BK112"/>
  <c i="2" r="J284"/>
  <c i="5" r="J120"/>
  <c i="2" r="J173"/>
  <c r="BK539"/>
  <c i="3" r="BK224"/>
  <c i="4" r="BK112"/>
  <c i="2" r="BK185"/>
  <c i="3" r="BK92"/>
  <c i="4" r="J157"/>
  <c i="6" r="J103"/>
  <c i="2" r="J398"/>
  <c r="J509"/>
  <c i="3" r="J259"/>
  <c i="2" r="J401"/>
  <c r="J520"/>
  <c i="6" r="J95"/>
  <c i="2" r="BK138"/>
  <c r="BK455"/>
  <c i="3" r="BK107"/>
  <c i="4" r="J153"/>
  <c i="6" r="J127"/>
  <c i="2" r="J128"/>
  <c r="BK461"/>
  <c i="3" r="BK268"/>
  <c i="5" r="BK107"/>
  <c i="2" r="BK308"/>
  <c r="J188"/>
  <c i="3" r="J271"/>
  <c i="2" r="BK191"/>
  <c r="BK505"/>
  <c i="3" r="J157"/>
  <c i="5" r="BK152"/>
  <c i="2" r="J366"/>
  <c r="BK484"/>
  <c i="3" r="J217"/>
  <c i="4" r="J90"/>
  <c i="7" r="J102"/>
  <c i="2" r="BK479"/>
  <c i="3" r="BK271"/>
  <c i="5" r="J147"/>
  <c i="2" r="J233"/>
  <c r="J534"/>
  <c i="3" r="J128"/>
  <c i="5" r="BK100"/>
  <c i="2" r="BK268"/>
  <c r="J308"/>
  <c i="3" r="BK187"/>
  <c i="6" r="BK136"/>
  <c i="2" r="BK260"/>
  <c r="J347"/>
  <c i="3" r="BK117"/>
  <c i="2" r="J167"/>
  <c r="BK223"/>
  <c i="5" r="BK90"/>
  <c i="2" r="BK92"/>
  <c r="J243"/>
  <c i="5" r="BK136"/>
  <c i="2" r="J298"/>
  <c r="J375"/>
  <c i="3" r="BK235"/>
  <c i="5" r="J143"/>
  <c i="2" r="BK449"/>
  <c r="J479"/>
  <c i="3" r="J276"/>
  <c i="6" r="J112"/>
  <c i="2" r="J420"/>
  <c r="BK338"/>
  <c i="3" r="J112"/>
  <c i="5" r="J127"/>
  <c i="2" r="BK434"/>
  <c r="BK370"/>
  <c i="3" r="BK133"/>
  <c i="7" r="BK115"/>
  <c i="2" r="J148"/>
  <c r="BK469"/>
  <c i="3" r="BK259"/>
  <c r="J263"/>
  <c i="7" r="BK102"/>
  <c i="2" r="J474"/>
  <c i="3" r="J163"/>
  <c i="5" r="J100"/>
  <c i="2" r="BK176"/>
  <c r="J410"/>
  <c r="J228"/>
  <c i="4" r="BK162"/>
  <c i="2" r="J393"/>
  <c r="BK243"/>
  <c i="3" r="J280"/>
  <c i="6" r="J120"/>
  <c i="2" r="BK293"/>
  <c i="3" r="BK157"/>
  <c r="J133"/>
  <c i="6" r="J124"/>
  <c i="2" r="BK194"/>
  <c r="J543"/>
  <c i="3" r="J102"/>
  <c i="7" r="BK98"/>
  <c i="2" r="BK313"/>
  <c i="6" r="BK127"/>
  <c i="2" r="BK252"/>
  <c r="BK534"/>
  <c i="4" r="BK121"/>
  <c i="7" r="BK91"/>
  <c i="2" r="BK347"/>
  <c r="J280"/>
  <c i="3" r="BK169"/>
  <c i="7" r="BK108"/>
  <c i="2" r="J102"/>
  <c r="BK118"/>
  <c i="3" r="J191"/>
  <c i="6" r="J100"/>
  <c i="2" r="J434"/>
  <c i="3" r="BK179"/>
  <c i="5" r="BK147"/>
  <c i="1" r="AS56"/>
  <c i="6" r="J107"/>
  <c i="2" r="J429"/>
  <c i="3" r="BK143"/>
  <c i="4" r="J95"/>
  <c i="2" r="BK438"/>
  <c r="J407"/>
  <c i="3" r="BK160"/>
  <c i="5" r="BK95"/>
  <c i="2" r="J157"/>
  <c i="3" r="J138"/>
  <c i="5" r="J136"/>
  <c i="2" r="BK298"/>
  <c r="J452"/>
  <c i="4" r="BK134"/>
  <c i="7" r="BK94"/>
  <c l="1" r="T111"/>
  <c i="2" r="BK383"/>
  <c r="J383"/>
  <c r="J62"/>
  <c r="R413"/>
  <c r="R538"/>
  <c r="R537"/>
  <c i="3" r="P270"/>
  <c i="4" r="T89"/>
  <c r="T88"/>
  <c r="T87"/>
  <c i="2" r="P383"/>
  <c r="R490"/>
  <c i="4" r="BK89"/>
  <c r="J89"/>
  <c r="J65"/>
  <c i="5" r="T89"/>
  <c r="T88"/>
  <c r="T87"/>
  <c i="6" r="R89"/>
  <c r="R88"/>
  <c r="R87"/>
  <c i="2" r="P413"/>
  <c r="R460"/>
  <c i="3" r="R270"/>
  <c i="2" r="R91"/>
  <c r="R90"/>
  <c r="R89"/>
  <c r="R406"/>
  <c r="BK460"/>
  <c r="J460"/>
  <c r="J65"/>
  <c r="BK538"/>
  <c r="J538"/>
  <c r="J69"/>
  <c i="3" r="R91"/>
  <c r="R90"/>
  <c r="R89"/>
  <c i="2" r="R383"/>
  <c r="BK490"/>
  <c r="J490"/>
  <c r="J66"/>
  <c i="4" r="R89"/>
  <c r="R88"/>
  <c r="R87"/>
  <c i="2" r="T91"/>
  <c r="T90"/>
  <c r="T89"/>
  <c r="T406"/>
  <c r="P460"/>
  <c r="T538"/>
  <c r="T537"/>
  <c i="3" r="P91"/>
  <c r="P90"/>
  <c r="P89"/>
  <c i="1" r="AU57"/>
  <c i="5" r="R89"/>
  <c r="R88"/>
  <c r="R87"/>
  <c i="6" r="BK89"/>
  <c r="J89"/>
  <c r="J65"/>
  <c i="7" r="R87"/>
  <c i="2" r="BK91"/>
  <c r="J91"/>
  <c r="J61"/>
  <c r="P406"/>
  <c r="P490"/>
  <c i="3" r="T270"/>
  <c i="5" r="P89"/>
  <c r="P88"/>
  <c r="P87"/>
  <c i="1" r="AU59"/>
  <c i="6" r="T89"/>
  <c r="T88"/>
  <c r="T87"/>
  <c i="2" r="P91"/>
  <c r="P90"/>
  <c r="P89"/>
  <c i="1" r="AU55"/>
  <c i="2" r="T413"/>
  <c i="3" r="BK270"/>
  <c r="J270"/>
  <c r="J66"/>
  <c i="7" r="BK87"/>
  <c r="J87"/>
  <c r="J61"/>
  <c r="R101"/>
  <c i="2" r="T383"/>
  <c r="T490"/>
  <c i="4" r="P89"/>
  <c r="P88"/>
  <c r="P87"/>
  <c i="1" r="AU58"/>
  <c i="7" r="T101"/>
  <c i="2" r="BK413"/>
  <c r="J413"/>
  <c r="J64"/>
  <c r="T460"/>
  <c r="P538"/>
  <c r="P537"/>
  <c i="3" r="BK91"/>
  <c r="J91"/>
  <c r="J65"/>
  <c i="6" r="P89"/>
  <c r="P88"/>
  <c r="P87"/>
  <c i="1" r="AU60"/>
  <c i="7" r="P87"/>
  <c r="BK101"/>
  <c r="J101"/>
  <c r="J63"/>
  <c i="2" r="BK406"/>
  <c r="J406"/>
  <c r="J63"/>
  <c i="3" r="T91"/>
  <c r="T90"/>
  <c r="T89"/>
  <c i="5" r="BK89"/>
  <c r="BK88"/>
  <c r="BK87"/>
  <c r="J87"/>
  <c i="7" r="T87"/>
  <c r="T86"/>
  <c r="T85"/>
  <c r="P101"/>
  <c i="3" r="BK279"/>
  <c r="J279"/>
  <c r="J67"/>
  <c i="7" r="BK118"/>
  <c r="J118"/>
  <c r="J65"/>
  <c i="2" r="BK533"/>
  <c r="J533"/>
  <c r="J67"/>
  <c i="7" r="BK97"/>
  <c r="J97"/>
  <c r="J62"/>
  <c i="6" r="BK88"/>
  <c r="BK87"/>
  <c r="J87"/>
  <c r="J63"/>
  <c i="7" r="J52"/>
  <c r="BE91"/>
  <c r="BE88"/>
  <c r="BE94"/>
  <c r="BE108"/>
  <c r="E48"/>
  <c r="BE98"/>
  <c r="F55"/>
  <c r="BE112"/>
  <c r="BE102"/>
  <c r="BE105"/>
  <c r="BE119"/>
  <c r="BE115"/>
  <c i="5" r="J63"/>
  <c r="J89"/>
  <c r="J65"/>
  <c i="6" r="J56"/>
  <c r="BE100"/>
  <c r="F59"/>
  <c r="BE90"/>
  <c r="BE103"/>
  <c r="BE120"/>
  <c r="BE107"/>
  <c r="BE152"/>
  <c r="BE116"/>
  <c r="BE132"/>
  <c r="E50"/>
  <c r="BE95"/>
  <c r="BE127"/>
  <c r="BE124"/>
  <c i="5" r="J88"/>
  <c r="J64"/>
  <c i="6" r="BE136"/>
  <c r="BE147"/>
  <c r="BE143"/>
  <c r="BE112"/>
  <c i="4" r="BK88"/>
  <c r="J88"/>
  <c r="J64"/>
  <c i="5" r="F59"/>
  <c r="BE103"/>
  <c r="BE136"/>
  <c r="J56"/>
  <c r="E75"/>
  <c r="BE107"/>
  <c r="BE127"/>
  <c r="BE100"/>
  <c r="BE112"/>
  <c r="BE147"/>
  <c r="BE120"/>
  <c r="BE132"/>
  <c r="BE143"/>
  <c r="BE95"/>
  <c r="BE116"/>
  <c r="BE124"/>
  <c r="BE152"/>
  <c r="BE90"/>
  <c i="4" r="F59"/>
  <c r="BE109"/>
  <c r="J81"/>
  <c r="BE100"/>
  <c r="BE125"/>
  <c r="BE137"/>
  <c r="BE146"/>
  <c i="3" r="BK90"/>
  <c r="J90"/>
  <c r="J64"/>
  <c i="4" r="BE90"/>
  <c r="BE117"/>
  <c r="BE142"/>
  <c r="BE157"/>
  <c r="E50"/>
  <c r="BE130"/>
  <c r="BE153"/>
  <c r="BE104"/>
  <c r="BE121"/>
  <c r="BE134"/>
  <c r="BE95"/>
  <c r="BE112"/>
  <c r="BE162"/>
  <c i="3" r="BE122"/>
  <c r="BE204"/>
  <c r="BE221"/>
  <c r="BE224"/>
  <c r="BE280"/>
  <c r="BE112"/>
  <c r="BE157"/>
  <c r="BE195"/>
  <c r="BE271"/>
  <c r="BE276"/>
  <c i="2" r="BK537"/>
  <c r="J537"/>
  <c r="J68"/>
  <c i="3" r="BE143"/>
  <c r="BE268"/>
  <c i="2" r="BK90"/>
  <c r="BK89"/>
  <c r="J89"/>
  <c i="3" r="F86"/>
  <c r="BE92"/>
  <c r="BE148"/>
  <c r="BE154"/>
  <c r="BE199"/>
  <c r="E77"/>
  <c r="BE133"/>
  <c r="J56"/>
  <c r="BE107"/>
  <c r="BE138"/>
  <c r="BE235"/>
  <c r="BE244"/>
  <c r="BE249"/>
  <c r="BE259"/>
  <c r="BE102"/>
  <c r="BE128"/>
  <c r="BE166"/>
  <c r="BE174"/>
  <c r="BE179"/>
  <c r="BE187"/>
  <c r="BE191"/>
  <c r="BE213"/>
  <c r="BE217"/>
  <c r="BE252"/>
  <c r="BE117"/>
  <c r="BE160"/>
  <c r="BE183"/>
  <c r="BE208"/>
  <c r="BE227"/>
  <c r="BE97"/>
  <c r="BE151"/>
  <c r="BE163"/>
  <c r="BE169"/>
  <c r="BE232"/>
  <c r="BE263"/>
  <c i="2" r="BE252"/>
  <c r="BE107"/>
  <c r="BE118"/>
  <c r="BE191"/>
  <c r="BE223"/>
  <c r="BE276"/>
  <c r="BE284"/>
  <c r="BE298"/>
  <c r="BE322"/>
  <c r="J52"/>
  <c r="E79"/>
  <c r="BE92"/>
  <c r="BE102"/>
  <c r="BE112"/>
  <c r="BE161"/>
  <c r="BE170"/>
  <c r="BE173"/>
  <c r="BE182"/>
  <c r="BE199"/>
  <c r="BE228"/>
  <c r="BE238"/>
  <c r="BE248"/>
  <c r="BE260"/>
  <c r="BE333"/>
  <c r="BE361"/>
  <c r="BE474"/>
  <c r="BE479"/>
  <c r="BE484"/>
  <c r="BE487"/>
  <c r="BE500"/>
  <c r="BE509"/>
  <c r="BE534"/>
  <c r="BE138"/>
  <c r="BE410"/>
  <c r="BE414"/>
  <c r="BE429"/>
  <c r="BE466"/>
  <c r="BE469"/>
  <c r="BE505"/>
  <c r="BE539"/>
  <c r="BE128"/>
  <c r="BE148"/>
  <c r="BE204"/>
  <c r="BE288"/>
  <c r="BE293"/>
  <c r="BE313"/>
  <c r="BE329"/>
  <c r="BE355"/>
  <c r="BE370"/>
  <c r="BE444"/>
  <c r="BE461"/>
  <c r="BE491"/>
  <c r="BE496"/>
  <c r="BE520"/>
  <c r="BE525"/>
  <c r="BE529"/>
  <c r="BE543"/>
  <c r="BE97"/>
  <c r="BE194"/>
  <c r="BE366"/>
  <c r="BE407"/>
  <c r="BE455"/>
  <c r="F55"/>
  <c r="BE123"/>
  <c r="BE167"/>
  <c r="BE268"/>
  <c r="BE280"/>
  <c r="BE350"/>
  <c r="BE375"/>
  <c r="BE393"/>
  <c r="BE423"/>
  <c r="BE133"/>
  <c r="BE164"/>
  <c r="BE176"/>
  <c r="BE233"/>
  <c r="BE256"/>
  <c r="BE272"/>
  <c r="BE303"/>
  <c r="BE347"/>
  <c r="BE438"/>
  <c r="BE188"/>
  <c r="BE210"/>
  <c r="BE379"/>
  <c r="BE401"/>
  <c r="BE449"/>
  <c r="BE157"/>
  <c r="BE218"/>
  <c r="BE264"/>
  <c r="BE308"/>
  <c r="BE338"/>
  <c r="BE434"/>
  <c r="BE452"/>
  <c r="BE143"/>
  <c r="BE152"/>
  <c r="BE179"/>
  <c r="BE343"/>
  <c r="BE420"/>
  <c r="BE185"/>
  <c r="BE243"/>
  <c r="BE384"/>
  <c r="BE398"/>
  <c i="4" r="F37"/>
  <c i="1" r="BB58"/>
  <c i="2" r="F35"/>
  <c i="1" r="BB55"/>
  <c i="6" r="F39"/>
  <c i="1" r="BD60"/>
  <c i="2" r="F36"/>
  <c i="1" r="BC55"/>
  <c i="3" r="F37"/>
  <c i="1" r="BB57"/>
  <c i="5" r="F37"/>
  <c i="1" r="BB59"/>
  <c i="2" r="F34"/>
  <c i="1" r="BA55"/>
  <c i="4" r="J36"/>
  <c i="1" r="AW58"/>
  <c i="5" r="J32"/>
  <c r="F39"/>
  <c i="1" r="BD59"/>
  <c i="3" r="F36"/>
  <c i="1" r="BA57"/>
  <c i="3" r="J36"/>
  <c i="1" r="AW57"/>
  <c i="6" r="F38"/>
  <c i="1" r="BC60"/>
  <c i="5" r="J36"/>
  <c i="1" r="AW59"/>
  <c i="7" r="F35"/>
  <c i="1" r="BB61"/>
  <c i="4" r="F38"/>
  <c i="1" r="BC58"/>
  <c i="7" r="J34"/>
  <c i="1" r="AW61"/>
  <c i="4" r="F36"/>
  <c i="1" r="BA58"/>
  <c r="AS54"/>
  <c i="3" r="F39"/>
  <c i="1" r="BD57"/>
  <c i="2" r="F37"/>
  <c i="1" r="BD55"/>
  <c i="7" r="F34"/>
  <c i="1" r="BA61"/>
  <c i="5" r="F38"/>
  <c i="1" r="BC59"/>
  <c i="2" r="J30"/>
  <c i="6" r="F36"/>
  <c i="1" r="BA60"/>
  <c i="7" r="F37"/>
  <c i="1" r="BD61"/>
  <c i="3" r="F38"/>
  <c i="1" r="BC57"/>
  <c i="4" r="F39"/>
  <c i="1" r="BD58"/>
  <c i="2" r="J34"/>
  <c i="1" r="AW55"/>
  <c i="6" r="J36"/>
  <c i="1" r="AW60"/>
  <c i="7" r="F36"/>
  <c i="1" r="BC61"/>
  <c i="5" r="F36"/>
  <c i="1" r="BA59"/>
  <c i="6" r="F37"/>
  <c i="1" r="BB60"/>
  <c i="7" l="1" r="P86"/>
  <c r="P85"/>
  <c i="1" r="AU61"/>
  <c i="7" r="R86"/>
  <c r="R85"/>
  <c r="BK111"/>
  <c r="J111"/>
  <c r="J64"/>
  <c i="1" r="AG59"/>
  <c i="6" r="J88"/>
  <c r="J64"/>
  <c i="4" r="BK87"/>
  <c r="J87"/>
  <c r="J63"/>
  <c i="3" r="BK89"/>
  <c r="J89"/>
  <c i="1" r="AG55"/>
  <c i="2" r="J59"/>
  <c r="J90"/>
  <c r="J60"/>
  <c r="F33"/>
  <c i="1" r="AZ55"/>
  <c r="AU56"/>
  <c r="AU54"/>
  <c i="3" r="J35"/>
  <c i="1" r="AV57"/>
  <c r="AT57"/>
  <c i="7" r="F33"/>
  <c i="1" r="AZ61"/>
  <c r="BA56"/>
  <c r="AW56"/>
  <c i="2" r="J33"/>
  <c i="1" r="AV55"/>
  <c r="AT55"/>
  <c r="AN55"/>
  <c i="6" r="J32"/>
  <c i="1" r="AG60"/>
  <c r="BC56"/>
  <c r="AY56"/>
  <c i="6" r="J35"/>
  <c i="1" r="AV60"/>
  <c r="AT60"/>
  <c i="5" r="F35"/>
  <c i="1" r="AZ59"/>
  <c i="3" r="F35"/>
  <c i="1" r="AZ57"/>
  <c i="5" r="J35"/>
  <c i="1" r="AV59"/>
  <c r="AT59"/>
  <c r="AN59"/>
  <c i="4" r="F35"/>
  <c i="1" r="AZ58"/>
  <c r="BD56"/>
  <c i="3" r="J32"/>
  <c i="1" r="AG57"/>
  <c i="4" r="J35"/>
  <c i="1" r="AV58"/>
  <c r="AT58"/>
  <c r="BB56"/>
  <c r="AX56"/>
  <c i="6" r="F35"/>
  <c i="1" r="AZ60"/>
  <c i="7" r="J33"/>
  <c i="1" r="AV61"/>
  <c r="AT61"/>
  <c i="7" l="1" r="BK86"/>
  <c r="J86"/>
  <c r="J60"/>
  <c r="BK85"/>
  <c r="J85"/>
  <c r="J59"/>
  <c i="1" r="AN60"/>
  <c i="6" r="J41"/>
  <c i="5" r="J41"/>
  <c i="1" r="AN57"/>
  <c i="3" r="J63"/>
  <c r="J41"/>
  <c i="2" r="J39"/>
  <c i="1" r="AZ56"/>
  <c r="AV56"/>
  <c r="AT56"/>
  <c r="BD54"/>
  <c r="W33"/>
  <c r="BA54"/>
  <c r="W30"/>
  <c r="BB54"/>
  <c r="W31"/>
  <c r="BC54"/>
  <c r="W32"/>
  <c i="4" r="J32"/>
  <c i="1" r="AG58"/>
  <c r="AN58"/>
  <c i="4" l="1" r="J41"/>
  <c i="1" r="AZ54"/>
  <c r="W29"/>
  <c i="7" r="J30"/>
  <c i="1" r="AG61"/>
  <c r="AX54"/>
  <c r="AW54"/>
  <c r="AK30"/>
  <c r="AY54"/>
  <c r="AG56"/>
  <c r="AG54"/>
  <c r="AK26"/>
  <c i="7" l="1" r="J39"/>
  <c i="1" r="AN56"/>
  <c r="AN61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<sst xmlns="http://schemas.openxmlformats.org/spreadsheetml/2006/main">
  <si>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</si>
  <si>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</si>
  <si>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</si>
  <si>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</si>
  <si>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</si>
  <si>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{6a4f5fe7-09d0-4ac7-ba43-534a422963e9}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</si>
  <si>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</si>
  <si>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</si>
  <si>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</si>
  <si>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</si>
  <si>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</si>
  <si>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</si>
  <si>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</si>
  <si>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</si>
  <si>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luh000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</si>
  <si>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</si>
  <si>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</si>
  <si>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VPC1 v k.ú. Luh nad Svatavou</t>
  </si>
  <si>
    <t>KSO:</t>
  </si>
  <si>
    <t/>
  </si>
  <si>
    <t>CC-CZ:</t>
  </si>
  <si>
    <t>Místo:</t>
  </si>
  <si>
    <t>Luh nad Svatavou</t>
  </si>
  <si>
    <t>Datum:</t>
  </si>
  <si>
    <t>14. 7. 2022</t>
  </si>
  <si>
    <t>Zadavatel:</t>
  </si>
  <si>
    <t>IČ:</t>
  </si>
  <si>
    <t>ČR - Státní pozemkový úřad</t>
  </si>
  <si>
    <t>DIČ:</t>
  </si>
  <si>
    <t>Uchazeč:</t>
  </si>
  <si>
    <t>Vyplň údaj</t>
  </si>
  <si>
    <t>Projektant:</t>
  </si>
  <si>
    <t>Ing. Josef Bureš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</si>
  <si>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</si>
  <si>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</si>
  <si>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</si>
  <si>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</si>
  <si>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</si>
  <si>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</si>
  <si>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</si>
  <si>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</si>
  <si>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</si>
  <si>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</si>
  <si>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</si>
  <si>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</si>
  <si>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</si>
  <si>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</si>
  <si>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</si>
  <si>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</si>
  <si>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</si>
  <si>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</si>
  <si>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</si>
  <si>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</si>
  <si>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</si>
  <si>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</si>
  <si>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</si>
  <si>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</si>
  <si>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</si>
  <si>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</si>
  <si>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</si>
  <si>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</si>
  <si>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</si>
  <si>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</si>
  <si>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</si>
  <si>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</si>
  <si>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</si>
  <si>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</si>
  <si>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</si>
  <si>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</si>
  <si>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</si>
  <si>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</si>
  <si>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</si>
  <si>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</si>
  <si>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</si>
  <si>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</si>
  <si>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</si>
  <si>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luh010</t>
  </si>
  <si>
    <t>Polní cesta VPC1</t>
  </si>
  <si>
    <t>STA</t>
  </si>
  <si>
    <t>1</t>
  </si>
  <si>
    <t>{172ee72c-83a2-4e2d-8b73-0ef64de44f21}</t>
  </si>
  <si>
    <t>2</t>
  </si>
  <si>
    <t>luh020</t>
  </si>
  <si>
    <t>Polní cesta VPC1 v k.ú. Luh nad Svatavou - zatravnění a výsadby</t>
  </si>
  <si>
    <t>{3632676f-74bf-4de4-a711-838fce6fe828}</t>
  </si>
  <si>
    <t>luh0200</t>
  </si>
  <si>
    <t>Příprava půdy, zatravnění ploch, výsadba a ochrana dřevin</t>
  </si>
  <si>
    <t>Soupis</t>
  </si>
  <si>
    <t>{b0a2d300-78df-4ca7-b8e2-4e203b490231}</t>
  </si>
  <si>
    <t>luh0201</t>
  </si>
  <si>
    <t>Rozvojová péče - 1. rok po výsadbě</t>
  </si>
  <si>
    <t>{59c31ff8-3820-4ed5-a1b4-16bd7ba8a735}</t>
  </si>
  <si>
    <t>luh0202</t>
  </si>
  <si>
    <t>Rozvojová péče - 2. rok po výsadbě</t>
  </si>
  <si>
    <t>{302471b5-7913-4913-9301-9755d0597980}</t>
  </si>
  <si>
    <t>luh0203</t>
  </si>
  <si>
    <t>Rozvojová péče - 3. rok po výsadbě</t>
  </si>
  <si>
    <t>{e211c61c-2525-401b-a6b0-5ef967a7846d}</t>
  </si>
  <si>
    <t>luhvrn</t>
  </si>
  <si>
    <t>VON - Vedlejší a ostatní náklady</t>
  </si>
  <si>
    <t>{c9363892-98dd-44b7-932f-07f8947dd380}</t>
  </si>
  <si>
    <t>KRYCÍ LIST SOUPISU PRACÍ</t>
  </si>
  <si>
    <t>Objekt:</t>
  </si>
  <si>
    <t>luh010 - Polní cesta VPC1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</si>
  <si>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</si>
  <si>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</si>
  <si>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</si>
  <si>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</si>
  <si>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</si>
  <si>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</si>
  <si>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</si>
  <si>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</si>
  <si>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</t>
  </si>
  <si>
    <t xml:space="preserve">    9 - Ostatní konstrukce a práce, bourání</t>
  </si>
  <si>
    <t xml:space="preserve">    997 -  Přesun sutě</t>
  </si>
  <si>
    <t xml:space="preserve">    998 - 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</si>
  <si>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</si>
  <si>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</si>
  <si>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</si>
  <si>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</si>
  <si>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</si>
  <si>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</si>
  <si>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</si>
  <si>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</si>
  <si>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</si>
  <si>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</si>
  <si>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</si>
  <si>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</si>
  <si>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</si>
  <si>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</si>
  <si>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</si>
  <si>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</si>
  <si>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</si>
  <si>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</si>
  <si>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</si>
  <si>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</si>
  <si>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111111331</t>
  </si>
  <si>
    <t>Odstranění ruderálního porostu přes 500 m2 naložení a odvoz do 20 km v rovině nebo svahu do 1:5</t>
  </si>
  <si>
    <t>m2</t>
  </si>
  <si>
    <t>CS ÚRS 2022 02</t>
  </si>
  <si>
    <t>4</t>
  </si>
  <si>
    <t>-756951514</t>
  </si>
  <si>
    <t>PP</t>
  </si>
  <si>
    <t>Odstranění ruderálního porostu z plochy přes 500 m2 v rovině nebo na svahu do 1:5</t>
  </si>
  <si>
    <t>Online PSC</t>
  </si>
  <si>
    <t>https://podminky.urs.cz/item/CS_URS_2022_02/111111331</t>
  </si>
  <si>
    <t>P</t>
  </si>
  <si>
    <t xml:space="preserve">Poznámka k položce:_x000d_
příprava dočasné deponie ornice_x000d_
</t>
  </si>
  <si>
    <t>VV</t>
  </si>
  <si>
    <t>600*6</t>
  </si>
  <si>
    <t>111212351</t>
  </si>
  <si>
    <t>Odstranění nevhodných dřevin do 100 m2 v přes 1 m s odstraněním pařezů v rovině nebo svahu do 1:5</t>
  </si>
  <si>
    <t>813567308</t>
  </si>
  <si>
    <t>Odstranění nevhodných dřevin průměru kmene do 100 mm výšky přes 1 m s odstraněním pařezu do 100 m2 v rovině nebo na svahu do 1:5</t>
  </si>
  <si>
    <t>https://podminky.urs.cz/item/CS_URS_2022_02/111212351</t>
  </si>
  <si>
    <t>dle dendrologického průzkumu</t>
  </si>
  <si>
    <t>615</t>
  </si>
  <si>
    <t>3</t>
  </si>
  <si>
    <t>112151111</t>
  </si>
  <si>
    <t>Směrové kácení stromů s rozřezáním a odvětvením D kmene přes 100 do 200 mm</t>
  </si>
  <si>
    <t>kus</t>
  </si>
  <si>
    <t>-1480802253</t>
  </si>
  <si>
    <t>Pokácení stromu směrové v celku s odřezáním kmene a s odvětvením průměru kmene přes 100 do 200 mm</t>
  </si>
  <si>
    <t>https://podminky.urs.cz/item/CS_URS_2022_02/112151111</t>
  </si>
  <si>
    <t>33</t>
  </si>
  <si>
    <t>112151112</t>
  </si>
  <si>
    <t>Směrové kácení stromů s rozřezáním a odvětvením D kmene přes 200 do 300 mm</t>
  </si>
  <si>
    <t>1606358967</t>
  </si>
  <si>
    <t>Pokácení stromu směrové v celku s odřezáním kmene a s odvětvením průměru kmene přes 200 do 300 mm</t>
  </si>
  <si>
    <t>https://podminky.urs.cz/item/CS_URS_2022_02/112151112</t>
  </si>
  <si>
    <t>22</t>
  </si>
  <si>
    <t>5</t>
  </si>
  <si>
    <t>112151113</t>
  </si>
  <si>
    <t>Směrové kácení stromů s rozřezáním a odvětvením D kmene přes 300 do 400 mm</t>
  </si>
  <si>
    <t>-137926245</t>
  </si>
  <si>
    <t>Pokácení stromu směrové v celku s odřezáním kmene a s odvětvením průměru kmene přes 300 do 400 mm</t>
  </si>
  <si>
    <t>https://podminky.urs.cz/item/CS_URS_2022_02/112151113</t>
  </si>
  <si>
    <t>Poznámka k položce:_x000d_
travnaté pásy podél cesty + luční trávník</t>
  </si>
  <si>
    <t>27</t>
  </si>
  <si>
    <t>6</t>
  </si>
  <si>
    <t>112151114</t>
  </si>
  <si>
    <t>Směrové kácení stromů s rozřezáním a odvětvením D kmene přes 400 do 500 mm</t>
  </si>
  <si>
    <t>1821184167</t>
  </si>
  <si>
    <t>Pokácení stromu směrové v celku s odřezáním kmene a s odvětvením průměru kmene přes 400 do 500 mm</t>
  </si>
  <si>
    <t>https://podminky.urs.cz/item/CS_URS_2022_02/112151114</t>
  </si>
  <si>
    <t>7</t>
  </si>
  <si>
    <t>112151115</t>
  </si>
  <si>
    <t>Směrové kácení stromů s rozřezáním a odvětvením D kmene přes 500 do 600 mm</t>
  </si>
  <si>
    <t>2065222956</t>
  </si>
  <si>
    <t>Pokácení stromu směrové v celku s odřezáním kmene a s odvětvením průměru kmene přes 500 do 600 mm</t>
  </si>
  <si>
    <t>https://podminky.urs.cz/item/CS_URS_2022_02/112151115</t>
  </si>
  <si>
    <t>11</t>
  </si>
  <si>
    <t>8</t>
  </si>
  <si>
    <t>112151316</t>
  </si>
  <si>
    <t>Kácení stromu bez postupného spouštění koruny a kmene D přes 0,6 do 0,7 m</t>
  </si>
  <si>
    <t>-1374368873</t>
  </si>
  <si>
    <t>Pokácení stromu postupné bez spouštění částí kmene a koruny o průměru na řezné ploše pařezu přes 600 do 700 mm</t>
  </si>
  <si>
    <t>https://podminky.urs.cz/item/CS_URS_2022_02/112151316</t>
  </si>
  <si>
    <t>9</t>
  </si>
  <si>
    <t>112151317</t>
  </si>
  <si>
    <t>Kácení stromu bez postupného spouštění koruny a kmene D přes 0,7 do 0,8 m</t>
  </si>
  <si>
    <t>294360746</t>
  </si>
  <si>
    <t>Pokácení stromu postupné bez spouštění částí kmene a koruny o průměru na řezné ploše pařezu přes 700 do 800 mm</t>
  </si>
  <si>
    <t>https://podminky.urs.cz/item/CS_URS_2022_02/112151317</t>
  </si>
  <si>
    <t>10</t>
  </si>
  <si>
    <t>112151318</t>
  </si>
  <si>
    <t>Kácení stromu bez postupného spouštění koruny a kmene D přes 0,8 do 0,9 m</t>
  </si>
  <si>
    <t>-1775260728</t>
  </si>
  <si>
    <t>Pokácení stromu postupné bez spouštění částí kmene a koruny o průměru na řezné ploše pařezu přes 800 do 900 mm</t>
  </si>
  <si>
    <t>https://podminky.urs.cz/item/CS_URS_2022_02/112151318</t>
  </si>
  <si>
    <t>112151319</t>
  </si>
  <si>
    <t>Kácení stromu bez postupného spouštění koruny a kmene D přes 0,9 do 1,0 m</t>
  </si>
  <si>
    <t>222152806</t>
  </si>
  <si>
    <t>Pokácení stromu postupné bez spouštění částí kmene a koruny o průměru na řezné ploše pařezu přes 900 do 1000 mm</t>
  </si>
  <si>
    <t>https://podminky.urs.cz/item/CS_URS_2022_02/112151319</t>
  </si>
  <si>
    <t>12</t>
  </si>
  <si>
    <t>112155215</t>
  </si>
  <si>
    <t>Štěpkování solitérních stromků a větví průměru kmene do 300 mm s naložením</t>
  </si>
  <si>
    <t>-1668677738</t>
  </si>
  <si>
    <t>Štěpkování s naložením na dopravní prostředek a odvozem do 20 km stromků a větví solitérů, průměru kmene do 300 mm</t>
  </si>
  <si>
    <t>https://podminky.urs.cz/item/CS_URS_2022_02/112155215</t>
  </si>
  <si>
    <t>33+22</t>
  </si>
  <si>
    <t>13</t>
  </si>
  <si>
    <t>112155221</t>
  </si>
  <si>
    <t>Štěpkování solitérních stromků a větví průměru kmene přes 300 do 500 mm s naložením</t>
  </si>
  <si>
    <t>-858146900</t>
  </si>
  <si>
    <t>Štěpkování s naložením na dopravní prostředek a odvozem do 20 km stromků a větví solitérů, průměru kmene přes 300 do 500 mm</t>
  </si>
  <si>
    <t>https://podminky.urs.cz/item/CS_URS_2022_02/112155221</t>
  </si>
  <si>
    <t xml:space="preserve">Poznámka k položce:_x000d_
štěpkování větví odstraněných stromů </t>
  </si>
  <si>
    <t>27+15</t>
  </si>
  <si>
    <t>14</t>
  </si>
  <si>
    <t>112155225</t>
  </si>
  <si>
    <t>Štěpkování solitérních stromků a větví průměru kmene přes 500 do 700 mm s naložením</t>
  </si>
  <si>
    <t>-1288883132</t>
  </si>
  <si>
    <t>Štěpkování s naložením na dopravní prostředek a odvozem do 20 km stromků a větví solitérů, průměru kmene přes 500 do 700 mm</t>
  </si>
  <si>
    <t>https://podminky.urs.cz/item/CS_URS_2022_02/112155225</t>
  </si>
  <si>
    <t>11+8</t>
  </si>
  <si>
    <t>112155226R</t>
  </si>
  <si>
    <t>Štěpkování s naložením na dopravní prostředek a odvozem do 20 km stromků a větví solitérů, průměru kmene přes 700 mm</t>
  </si>
  <si>
    <t>-1494320658</t>
  </si>
  <si>
    <t>5+2+1</t>
  </si>
  <si>
    <t>16</t>
  </si>
  <si>
    <t>112155315</t>
  </si>
  <si>
    <t>Štěpkování keřového porostu hustého s naložením</t>
  </si>
  <si>
    <t>-1508222131</t>
  </si>
  <si>
    <t>Štěpkování s naložením na dopravní prostředek a odvozem do 20 km keřového porostu hustého</t>
  </si>
  <si>
    <t>https://podminky.urs.cz/item/CS_URS_2022_02/112155315</t>
  </si>
  <si>
    <t>17</t>
  </si>
  <si>
    <t>112201111</t>
  </si>
  <si>
    <t>Odstranění pařezů D do 0,2 m v rovině a svahu do 1:5 s odklizením do 20 m a zasypáním jámy</t>
  </si>
  <si>
    <t>1829009259</t>
  </si>
  <si>
    <t>Odstranění pařezu v rovině nebo na svahu do 1:5 o průměru pařezu na řezné ploše do 200 mm</t>
  </si>
  <si>
    <t>https://podminky.urs.cz/item/CS_URS_2022_02/112201111</t>
  </si>
  <si>
    <t>18</t>
  </si>
  <si>
    <t>112201112</t>
  </si>
  <si>
    <t>Odstranění pařezů D přes 0,2 do 0,3 m v rovině a svahu do 1:5 s odklizením do 20 m a zasypáním jámy</t>
  </si>
  <si>
    <t>54815084</t>
  </si>
  <si>
    <t>Odstranění pařezu v rovině nebo na svahu do 1:5 o průměru pařezu na řezné ploše přes 200 do 300 mm</t>
  </si>
  <si>
    <t>https://podminky.urs.cz/item/CS_URS_2022_02/112201112</t>
  </si>
  <si>
    <t>19</t>
  </si>
  <si>
    <t>112201113</t>
  </si>
  <si>
    <t>Odstranění pařezů D přes 0,3 do 0,4 m v rovině a svahu do 1:5 s odklizením do 20 m a zasypáním jámy</t>
  </si>
  <si>
    <t>176119953</t>
  </si>
  <si>
    <t>Odstranění pařezu v rovině nebo na svahu do 1:5 o průměru pařezu na řezné ploše přes 300 do 400 mm</t>
  </si>
  <si>
    <t>https://podminky.urs.cz/item/CS_URS_2022_02/112201113</t>
  </si>
  <si>
    <t>20</t>
  </si>
  <si>
    <t>112201114</t>
  </si>
  <si>
    <t>Odstranění pařezů D přes 0,4 do 0,5 m v rovině a svahu do 1:5 s odklizením do 20 m a zasypáním jámy</t>
  </si>
  <si>
    <t>-2067031929</t>
  </si>
  <si>
    <t>Odstranění pařezu v rovině nebo na svahu do 1:5 o průměru pařezu na řezné ploše přes 400 do 500 mm</t>
  </si>
  <si>
    <t>https://podminky.urs.cz/item/CS_URS_2022_02/112201114</t>
  </si>
  <si>
    <t>112201115</t>
  </si>
  <si>
    <t>Odstranění pařezů D přes 0,5 do 0,6 m v rovině a svahu do 1:5 s odklizením do 20 m a zasypáním jámy</t>
  </si>
  <si>
    <t>-240600008</t>
  </si>
  <si>
    <t>Odstranění pařezu v rovině nebo na svahu do 1:5 o průměru pařezu na řezné ploše přes 500 do 600 mm</t>
  </si>
  <si>
    <t>https://podminky.urs.cz/item/CS_URS_2022_02/112201115</t>
  </si>
  <si>
    <t>112201116</t>
  </si>
  <si>
    <t>Odstranění pařezů D přes 0,6 do 0,7 m v rovině a svahu do 1:5 s odklizením do 20 m a zasypáním jámy</t>
  </si>
  <si>
    <t>-1993194112</t>
  </si>
  <si>
    <t>Odstranění pařezu v rovině nebo na svahu do 1:5 o průměru pařezu na řezné ploše přes 600 do 700 mm</t>
  </si>
  <si>
    <t>https://podminky.urs.cz/item/CS_URS_2022_02/112201116</t>
  </si>
  <si>
    <t>23</t>
  </si>
  <si>
    <t>112201117</t>
  </si>
  <si>
    <t>Odstranění pařezů D přes 0,7 do 0,8 m v rovině a svahu do 1:5 s odklizením do 20 m a zasypáním jámy</t>
  </si>
  <si>
    <t>1788426938</t>
  </si>
  <si>
    <t>Odstranění pařezu v rovině nebo na svahu do 1:5 o průměru pařezu na řezné ploše přes 700 do 800 mm</t>
  </si>
  <si>
    <t>https://podminky.urs.cz/item/CS_URS_2022_02/112201117</t>
  </si>
  <si>
    <t>24</t>
  </si>
  <si>
    <t>112201118</t>
  </si>
  <si>
    <t>Odstranění pařezů D přes 0,8 do 0,9 m v rovině a svahu do 1:5 s odklizením do 20 m a zasypáním jámy</t>
  </si>
  <si>
    <t>-518528397</t>
  </si>
  <si>
    <t>Odstranění pařezu v rovině nebo na svahu do 1:5 o průměru pařezu na řezné ploše přes 800 do 900 mm</t>
  </si>
  <si>
    <t>https://podminky.urs.cz/item/CS_URS_2022_02/112201118</t>
  </si>
  <si>
    <t>25</t>
  </si>
  <si>
    <t>112201119</t>
  </si>
  <si>
    <t>Odstranění pařezů D přes 0,9 do 1,0 m v rovině a svahu do 1:5 s odklizením do 20 m a zasypáním jámy</t>
  </si>
  <si>
    <t>-156821488</t>
  </si>
  <si>
    <t>Odstranění pařezu v rovině nebo na svahu do 1:5 o průměru pařezu na řezné ploše přes 900 do 1000 mm</t>
  </si>
  <si>
    <t>https://podminky.urs.cz/item/CS_URS_2022_02/112201119</t>
  </si>
  <si>
    <t>26</t>
  </si>
  <si>
    <t>113107323</t>
  </si>
  <si>
    <t>Odstranění podkladu z kameniva drceného tl přes 200 do 300 mm strojně pl do 50 m2</t>
  </si>
  <si>
    <t>-1431912825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</si>
  <si>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</si>
  <si>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https://podminky.urs.cz/item/CS_URS_2022_02/113107323</t>
  </si>
  <si>
    <t>Poznámka k položce:_x000d_
podkladní vrstvy stávající vozovky</t>
  </si>
  <si>
    <t>(20+3)*0,5</t>
  </si>
  <si>
    <t>113107343</t>
  </si>
  <si>
    <t>Odstranění podkladu živičného tl přes 100 do 150 mm strojně pl do 50 m2</t>
  </si>
  <si>
    <t>299124944</t>
  </si>
  <si>
    <t>Odstranění podkladů nebo krytů strojně plochy jednotlivě do 50 m2 s přemístěním hmot na skládku na vzdálenost do 3 m nebo s naložením na dopravní prostředek živičných, o tl. vrstvy přes 100 do 150 mm</t>
  </si>
  <si>
    <t>https://podminky.urs.cz/item/CS_URS_2022_02/113107343</t>
  </si>
  <si>
    <t>Poznámka k položce:_x000d_
kryt a stmelené podkladní vrstvy stávající vozovky</t>
  </si>
  <si>
    <t>28</t>
  </si>
  <si>
    <t>121103111</t>
  </si>
  <si>
    <t>Skrývka zemin schopných zúrodnění v rovině a svahu do 1:5</t>
  </si>
  <si>
    <t>m3</t>
  </si>
  <si>
    <t>18723</t>
  </si>
  <si>
    <t>Skrývka zemin schopných zúrodnění v rovině a ve sklonu do 1:5</t>
  </si>
  <si>
    <t>https://podminky.urs.cz/item/CS_URS_2022_02/121103111</t>
  </si>
  <si>
    <t>Poznámka k položce:_x000d_
odhumusování v předpokládané tloušťce 300 mm</t>
  </si>
  <si>
    <t>plocha dle ACAD</t>
  </si>
  <si>
    <t>785,6*0,30</t>
  </si>
  <si>
    <t>29</t>
  </si>
  <si>
    <t>122252204</t>
  </si>
  <si>
    <t>Odkopávky a prokopávky nezapažené pro silnice a dálnice v hornině třídy těžitelnosti I objem do 500 m3 strojně</t>
  </si>
  <si>
    <t>-648887701</t>
  </si>
  <si>
    <t>Odkopávky a prokopávky nezapažené pro silnice a dálnice strojně v hornině třídy těžitelnosti I přes 100 do 500 m3</t>
  </si>
  <si>
    <t>https://podminky.urs.cz/item/CS_URS_2022_02/122252204</t>
  </si>
  <si>
    <t>odkopávky pro konstr vozovky</t>
  </si>
  <si>
    <t>4601*0,49-235,7</t>
  </si>
  <si>
    <t>odkopávka pro rozšíření zářezu</t>
  </si>
  <si>
    <t>1,5*70+0,75*130+1,9*30</t>
  </si>
  <si>
    <t>Součet</t>
  </si>
  <si>
    <t>30</t>
  </si>
  <si>
    <t>132151104</t>
  </si>
  <si>
    <t>Hloubení rýh nezapažených š do 800 mm v hornině třídy těžitelnosti I skupiny 1 a 2 objem přes 100 m3 strojně</t>
  </si>
  <si>
    <t>-49944698</t>
  </si>
  <si>
    <t>Hloubení nezapažených rýh šířky do 800 mm strojně s urovnáním dna do předepsaného profilu a spádu v hornině třídy těžitelnosti I skupiny 1 a 2 přes 100 m3</t>
  </si>
  <si>
    <t>https://podminky.urs.cz/item/CS_URS_2022_02/132151104</t>
  </si>
  <si>
    <t>Poznámka k položce:_x000d_
výkop pro drenážní rýhu</t>
  </si>
  <si>
    <t>693*0,5*0,5</t>
  </si>
  <si>
    <t>31</t>
  </si>
  <si>
    <t>162201411</t>
  </si>
  <si>
    <t>Vodorovné přemístění kmenů stromů listnatých do 1 km D kmene přes 100 do 300 mm</t>
  </si>
  <si>
    <t>-10131446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</si>
  <si>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</si>
  <si>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</si>
  <si>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Poznámka k položce:_x000d_
přesun kmenů stromů na vzdálenost do 2km</t>
  </si>
  <si>
    <t>32</t>
  </si>
  <si>
    <t>162201412</t>
  </si>
  <si>
    <t>Vodorovné přemístění kmenů stromů listnatých do 1 km D kmene přes 300 do 500 mm</t>
  </si>
  <si>
    <t>-1724623607</t>
  </si>
  <si>
    <t>Vodorovné přemístění větví, kmenů nebo pařezů s naložením, složením a dopravou do 1000 m kmenů stromů listnatých, průměru přes 300 do 500 mm</t>
  </si>
  <si>
    <t>https://podminky.urs.cz/item/CS_URS_2022_02/162201412</t>
  </si>
  <si>
    <t>162201413</t>
  </si>
  <si>
    <t>Vodorovné přemístění kmenů stromů listnatých do 1 km D kmene přes 500 do 700 mm</t>
  </si>
  <si>
    <t>1351680445</t>
  </si>
  <si>
    <t>Vodorovné přemístění větví, kmenů nebo pařezů s naložením, složením a dopravou do 1000 m kmenů stromů listnatých, průměru přes 500 do 700 mm</t>
  </si>
  <si>
    <t>https://podminky.urs.cz/item/CS_URS_2022_02/162201413</t>
  </si>
  <si>
    <t>34</t>
  </si>
  <si>
    <t>162201414</t>
  </si>
  <si>
    <t>Vodorovné přemístění kmenů stromů listnatých do 1 km D kmene přes 700 do 900 mm</t>
  </si>
  <si>
    <t>1811359060</t>
  </si>
  <si>
    <t>Vodorovné přemístění větví, kmenů nebo pařezů s naložením, složením a dopravou do 1000 m kmenů stromů listnatých, průměru přes 700 do 900 mm</t>
  </si>
  <si>
    <t>https://podminky.urs.cz/item/CS_URS_2022_02/162201414</t>
  </si>
  <si>
    <t>5+2</t>
  </si>
  <si>
    <t>35</t>
  </si>
  <si>
    <t>162201510</t>
  </si>
  <si>
    <t>Vodorovné přemístění kmenů stromů listnatých do 1 km D kmene přes 900 do 1100 mm</t>
  </si>
  <si>
    <t>1043422895</t>
  </si>
  <si>
    <t>Vodorovné přemístění větví, kmenů nebo pařezů s naložením, složením a dopravou do 1000 m kmenů stromů listnatých, průměru přes 900 do 1100 mm</t>
  </si>
  <si>
    <t>https://podminky.urs.cz/item/CS_URS_2022_02/162201510</t>
  </si>
  <si>
    <t>36</t>
  </si>
  <si>
    <t>162201421</t>
  </si>
  <si>
    <t>Vodorovné přemístění pařezů do 1 km D přes 100 do 300 mm</t>
  </si>
  <si>
    <t>605860461</t>
  </si>
  <si>
    <t>Vodorovné přemístění větví, kmenů nebo pařezů s naložením, složením a dopravou do 1000 m pařezů kmenů, průměru přes 100 do 300 mm</t>
  </si>
  <si>
    <t>https://podminky.urs.cz/item/CS_URS_2022_02/162201421</t>
  </si>
  <si>
    <t>Poznámka k položce:_x000d_
přesun pařezů stromů na skládku - vzdálenost do 20 km</t>
  </si>
  <si>
    <t>37</t>
  </si>
  <si>
    <t>162201422</t>
  </si>
  <si>
    <t>Vodorovné přemístění pařezů do 1 km D přes 300 do 500 mm</t>
  </si>
  <si>
    <t>-285228180</t>
  </si>
  <si>
    <t>Vodorovné přemístění větví, kmenů nebo pařezů s naložením, složením a dopravou do 1000 m pařezů kmenů, průměru přes 300 do 500 mm</t>
  </si>
  <si>
    <t>https://podminky.urs.cz/item/CS_URS_2022_02/162201422</t>
  </si>
  <si>
    <t>38</t>
  </si>
  <si>
    <t>162201423</t>
  </si>
  <si>
    <t>Vodorovné přemístění pařezů do 1 km D přes 500 do 700 mm</t>
  </si>
  <si>
    <t>-374463290</t>
  </si>
  <si>
    <t>Vodorovné přemístění větví, kmenů nebo pařezů s naložením, složením a dopravou do 1000 m pařezů kmenů, průměru přes 500 do 700 mm</t>
  </si>
  <si>
    <t>https://podminky.urs.cz/item/CS_URS_2022_02/162201423</t>
  </si>
  <si>
    <t>39</t>
  </si>
  <si>
    <t>162201424</t>
  </si>
  <si>
    <t>Vodorovné přemístění pařezů do 1 km D přes 700 do 900 mm</t>
  </si>
  <si>
    <t>1521588412</t>
  </si>
  <si>
    <t>Vodorovné přemístění větví, kmenů nebo pařezů s naložením, složením a dopravou do 1000 m pařezů kmenů, průměru přes 700 do 900 mm</t>
  </si>
  <si>
    <t>https://podminky.urs.cz/item/CS_URS_2022_02/162201424</t>
  </si>
  <si>
    <t>40</t>
  </si>
  <si>
    <t>162201520</t>
  </si>
  <si>
    <t>Vodorovné přemístění pařezů do 1 km D přes 900 do 1100 mm</t>
  </si>
  <si>
    <t>1024147314</t>
  </si>
  <si>
    <t>Vodorovné přemístění větví, kmenů nebo pařezů s naložením, složením a dopravou do 1000 m pařezů kmenů, průměru přes 900 do 1100 mm</t>
  </si>
  <si>
    <t>https://podminky.urs.cz/item/CS_URS_2022_02/162201520</t>
  </si>
  <si>
    <t>41</t>
  </si>
  <si>
    <t>162301951</t>
  </si>
  <si>
    <t>Příplatek k vodorovnému přemístění kmenů stromů listnatých D kmene přes 100 do 300 mm ZKD 1 km</t>
  </si>
  <si>
    <t>-1297878249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</si>
  <si>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</si>
  <si>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</si>
  <si>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42</t>
  </si>
  <si>
    <t>162301952</t>
  </si>
  <si>
    <t>Příplatek k vodorovnému přemístění kmenů stromů listnatých D kmene přes 300 do 500 mm ZKD 1 km</t>
  </si>
  <si>
    <t>-1965602793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</si>
  <si>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</si>
  <si>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https://podminky.urs.cz/item/CS_URS_2022_02/162301952</t>
  </si>
  <si>
    <t>43</t>
  </si>
  <si>
    <t>162301953</t>
  </si>
  <si>
    <t>Příplatek k vodorovnému přemístění kmenů stromů listnatých D kmene přes 500 do 700 mm ZKD 1 km</t>
  </si>
  <si>
    <t>-625951044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</si>
  <si>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</si>
  <si>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https://podminky.urs.cz/item/CS_URS_2022_02/162301953</t>
  </si>
  <si>
    <t>44</t>
  </si>
  <si>
    <t>162301954</t>
  </si>
  <si>
    <t>Příplatek k vodorovnému přemístění kmenů stromů listnatých D kmene přes 700 do 900 mm ZKD 1 km</t>
  </si>
  <si>
    <t>-1413306071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</si>
  <si>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</si>
  <si>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https://podminky.urs.cz/item/CS_URS_2022_02/162301954</t>
  </si>
  <si>
    <t>45</t>
  </si>
  <si>
    <t>162301955</t>
  </si>
  <si>
    <t>Příplatek k vodorovnému přemístění kmenů stromů listnatých D kmene přes 900 do 1100 mm ZKD 1 km</t>
  </si>
  <si>
    <t>-1823572697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</si>
  <si>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</si>
  <si>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https://podminky.urs.cz/item/CS_URS_2022_02/162301955</t>
  </si>
  <si>
    <t>46</t>
  </si>
  <si>
    <t>162301971</t>
  </si>
  <si>
    <t>Příplatek k vodorovnému přemístění pařezů D přes 100 do 300 mm ZKD 1 km</t>
  </si>
  <si>
    <t>-705435806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</si>
  <si>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</si>
  <si>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https://podminky.urs.cz/item/CS_URS_2022_02/162301971</t>
  </si>
  <si>
    <t>55*19 'Přepočtené koeficientem množství</t>
  </si>
  <si>
    <t>47</t>
  </si>
  <si>
    <t>162301972</t>
  </si>
  <si>
    <t>Příplatek k vodorovnému přemístění pařezů D přes 300 do 500 mm ZKD 1 km</t>
  </si>
  <si>
    <t>238120128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</si>
  <si>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</si>
  <si>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https://podminky.urs.cz/item/CS_URS_2022_02/162301972</t>
  </si>
  <si>
    <t>42*19 'Přepočtené koeficientem množství</t>
  </si>
  <si>
    <t>48</t>
  </si>
  <si>
    <t>162301973</t>
  </si>
  <si>
    <t>Příplatek k vodorovnému přemístění pařezů D přes 500 do 700 mm ZKD 1 km</t>
  </si>
  <si>
    <t>-948337899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</si>
  <si>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</si>
  <si>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https://podminky.urs.cz/item/CS_URS_2022_02/162301973</t>
  </si>
  <si>
    <t>19*19 'Přepočtené koeficientem množství</t>
  </si>
  <si>
    <t>49</t>
  </si>
  <si>
    <t>162301974</t>
  </si>
  <si>
    <t>Příplatek k vodorovnému přemístění pařezů D přes 700 do 900 mm ZKD 1 km</t>
  </si>
  <si>
    <t>-1057870837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</si>
  <si>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</si>
  <si>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https://podminky.urs.cz/item/CS_URS_2022_02/162301974</t>
  </si>
  <si>
    <t>7*19 'Přepočtené koeficientem množství</t>
  </si>
  <si>
    <t>50</t>
  </si>
  <si>
    <t>162301975</t>
  </si>
  <si>
    <t>Příplatek k vodorovnému přemístění pařezů D přes 900 do 1100 mm ZKD 1 km</t>
  </si>
  <si>
    <t>1366875301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</si>
  <si>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</si>
  <si>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https://podminky.urs.cz/item/CS_URS_2022_02/162301975</t>
  </si>
  <si>
    <t>1*19 'Přepočtené koeficientem množství</t>
  </si>
  <si>
    <t>51</t>
  </si>
  <si>
    <t>162351104</t>
  </si>
  <si>
    <t>Vodorovné přemístění přes 500 do 1000 m výkopku/sypaniny z horniny třídy těžitelnosti I skupiny 1 až 3</t>
  </si>
  <si>
    <t>118496931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</si>
  <si>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</si>
  <si>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https://podminky.urs.cz/item/CS_URS_2022_02/162351104</t>
  </si>
  <si>
    <t xml:space="preserve">Poznámka k položce:_x000d_
odvoz a ornice na deponii a dovoz ornice z deponie na místo stavby_x000d_
</t>
  </si>
  <si>
    <t>odvoz</t>
  </si>
  <si>
    <t>235,68</t>
  </si>
  <si>
    <t>dovoz</t>
  </si>
  <si>
    <t>52</t>
  </si>
  <si>
    <t>162751117</t>
  </si>
  <si>
    <t>Vodorovné přemístění přes 9 000 do 10000 m výkopku/sypaniny z horniny třídy těžitelnosti I skupiny 1 až 3</t>
  </si>
  <si>
    <t>1675326917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</si>
  <si>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</si>
  <si>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</si>
  <si>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Poznámka k položce:_x000d_
odvoz přebytečné zeminy na skládku</t>
  </si>
  <si>
    <t>2018,79+259,50+173,25</t>
  </si>
  <si>
    <t>-87,2</t>
  </si>
  <si>
    <t>53</t>
  </si>
  <si>
    <t>162751119</t>
  </si>
  <si>
    <t>Příplatek k vodorovnému přemístění výkopku/sypaniny z horniny třídy těžitelnosti I skupiny 1 až 3 ZKD 1000 m přes 10000 m</t>
  </si>
  <si>
    <t>3919263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</si>
  <si>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</si>
  <si>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</si>
  <si>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2364,34*10 'Přepočtené koeficientem množství</t>
  </si>
  <si>
    <t>54</t>
  </si>
  <si>
    <t>167151111</t>
  </si>
  <si>
    <t>Nakládání výkopku z hornin třídy těžitelnosti I skupiny 1 až 3 přes 100 m3</t>
  </si>
  <si>
    <t>-2100674257</t>
  </si>
  <si>
    <t>Nakládání, skládání a překládání neulehlého výkopku nebo sypaniny strojně nakládání, množství přes 100 m3, z hornin třídy těžitelnosti I, skupiny 1 až 3</t>
  </si>
  <si>
    <t>https://podminky.urs.cz/item/CS_URS_2022_02/167151111</t>
  </si>
  <si>
    <t>Poznámka k položce:_x000d_
nakládání ornice na deponii</t>
  </si>
  <si>
    <t>55</t>
  </si>
  <si>
    <t>171151111</t>
  </si>
  <si>
    <t>Uložení sypaniny z hornin nesoudržných sypkých do násypů zhutněných strojně</t>
  </si>
  <si>
    <t>967031602</t>
  </si>
  <si>
    <t>Uložení sypanin do násypů strojně s rozprostřením sypaniny ve vrstvách a s hrubým urovnáním zhutněných z hornin nesoudržných sypkých</t>
  </si>
  <si>
    <t>https://podminky.urs.cz/item/CS_URS_2022_02/171151111</t>
  </si>
  <si>
    <t>Poznámka k položce:_x000d_
provedení násypu</t>
  </si>
  <si>
    <t>3,5*40</t>
  </si>
  <si>
    <t>56</t>
  </si>
  <si>
    <t>M</t>
  </si>
  <si>
    <t>58344197</t>
  </si>
  <si>
    <t>štěrkodrť frakce 0/63</t>
  </si>
  <si>
    <t>t</t>
  </si>
  <si>
    <t>-810532374</t>
  </si>
  <si>
    <t>Poznámka k položce:_x000d_
štěrkodrť fr.0-63, třída B</t>
  </si>
  <si>
    <t>140*1,8 'Přepočtené koeficientem množství</t>
  </si>
  <si>
    <t>57</t>
  </si>
  <si>
    <t>171201201</t>
  </si>
  <si>
    <t>Uložení sypaniny na skládky nebo meziskládky</t>
  </si>
  <si>
    <t>-409802499</t>
  </si>
  <si>
    <t>Uložení sypaniny na skládky nebo meziskládky bez hutnění s upravením uložené sypaniny do předepsaného tvaru</t>
  </si>
  <si>
    <t>https://podminky.urs.cz/item/CS_URS_2022_02/171201201</t>
  </si>
  <si>
    <t>58</t>
  </si>
  <si>
    <t>171201231</t>
  </si>
  <si>
    <t>Poplatek za uložení zeminy a kamení na recyklační skládce (skládkovné) kód odpadu 17 05 04</t>
  </si>
  <si>
    <t>139805405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</si>
  <si>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</si>
  <si>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</si>
  <si>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Poznámka k položce:_x000d_
předpokládaná objemová hmotnost zemyny výkopku 1,65t/m3</t>
  </si>
  <si>
    <t>2364,34*1,65 'Přepočtené koeficientem množství</t>
  </si>
  <si>
    <t>59</t>
  </si>
  <si>
    <t>181151321</t>
  </si>
  <si>
    <t>Plošná úprava terénu přes 500 m2 zemina skupiny 1 až 4 nerovnosti přes 100 do 150 mm v rovinně a svahu do 1:5</t>
  </si>
  <si>
    <t>-2057537851</t>
  </si>
  <si>
    <t>Plošná úprava terénu v zemině skupiny 1 až 4 s urovnáním povrchu bez doplnění ornice souvislé plochy přes 500 m2 při nerovnostech terénu přes 100 do 150 mm v rovině nebo na svahu do 1:5</t>
  </si>
  <si>
    <t>https://podminky.urs.cz/item/CS_URS_2022_02/181151321</t>
  </si>
  <si>
    <t>Poznámka k položce:_x000d_
konečné teréní úpravy podél cesty</t>
  </si>
  <si>
    <t>2430</t>
  </si>
  <si>
    <t>60</t>
  </si>
  <si>
    <t>181152302</t>
  </si>
  <si>
    <t>Úprava pláně pro silnice a dálnice v zářezech se zhutněním</t>
  </si>
  <si>
    <t>-309437963</t>
  </si>
  <si>
    <t>Úprava pláně na stavbách silnic a dálnic strojně v zářezech mimo skalních se zhutněním</t>
  </si>
  <si>
    <t>https://podminky.urs.cz/item/CS_URS_2022_02/181152302</t>
  </si>
  <si>
    <t>4786</t>
  </si>
  <si>
    <t>61</t>
  </si>
  <si>
    <t>181351113</t>
  </si>
  <si>
    <t>Rozprostření ornice tl vrstvy do 200 mm pl přes 500 m2 v rovině nebo ve svahu do 1:5 strojně</t>
  </si>
  <si>
    <t>198905768</t>
  </si>
  <si>
    <t>Rozprostření a urovnání ornice v rovině nebo ve svahu sklonu do 1:5 strojně při souvislé ploše přes 500 m2, tl. vrstvy do 200 mm</t>
  </si>
  <si>
    <t>https://podminky.urs.cz/item/CS_URS_2022_02/181351113</t>
  </si>
  <si>
    <t xml:space="preserve">Poznámka k položce:_x000d_
ohumusování postraního zeleného pásu tl. 100mm  (materiál z deponie)</t>
  </si>
  <si>
    <t>62</t>
  </si>
  <si>
    <t>182151111</t>
  </si>
  <si>
    <t>Svahování v zářezech v hornině třídy těžitelnosti I skupiny 1 až 3 strojně</t>
  </si>
  <si>
    <t>-276600951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</si>
  <si>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</si>
  <si>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https://podminky.urs.cz/item/CS_URS_2022_02/182151111</t>
  </si>
  <si>
    <t>Poznámka k položce:_x000d_
svahování svahů zářezů</t>
  </si>
  <si>
    <t>2,2*70+1,6*130+3*30</t>
  </si>
  <si>
    <t>63</t>
  </si>
  <si>
    <t>182251101</t>
  </si>
  <si>
    <t>Svahování násypů strojně</t>
  </si>
  <si>
    <t>-649292919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</si>
  <si>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</si>
  <si>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</si>
  <si>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4*40</t>
  </si>
  <si>
    <t>64</t>
  </si>
  <si>
    <t>184802111</t>
  </si>
  <si>
    <t>Chemické odplevelení před založením kultury nad 20 m2 postřikem na široko v rovině a svahu do 1:5</t>
  </si>
  <si>
    <t>CS ÚRS 2022 01</t>
  </si>
  <si>
    <t>1490628239</t>
  </si>
  <si>
    <t>Chemické odplevelení půdy před založením kultury, trávníku nebo zpevněných ploch o výměře jednotlivě přes 20 m2 v rovině nebo na svahu do 1:5 postřikem na široko</t>
  </si>
  <si>
    <t>https://podminky.urs.cz/item/CS_URS_2022_01/184802111</t>
  </si>
  <si>
    <t>Poznámka k položce:_x000d_
příprava dočasné deponie ornice</t>
  </si>
  <si>
    <t>Zakládání</t>
  </si>
  <si>
    <t>65</t>
  </si>
  <si>
    <t>211531111</t>
  </si>
  <si>
    <t>Výplň odvodňovacích žeber nebo trativodů kamenivem hrubým drceným frakce 16 až 63 mm</t>
  </si>
  <si>
    <t>351727404</t>
  </si>
  <si>
    <t>Výplň kamenivem do rýh odvodňovacích žeber nebo trativodů bez zhutnění, s úpravou povrchu výplně kamenivem hrubým drceným frakce 16 až 63 mm</t>
  </si>
  <si>
    <t>https://podminky.urs.cz/item/CS_URS_2022_02/211531111</t>
  </si>
  <si>
    <t>Poznámka k položce:_x000d_
výplň drenážní rýhy - kamenivo fr.22-63_x000d_
vyústění drenáže - kamenivo fr. 32-63</t>
  </si>
  <si>
    <t>drenážní rýha</t>
  </si>
  <si>
    <t>vyústění drenáže</t>
  </si>
  <si>
    <t>2*1</t>
  </si>
  <si>
    <t>66</t>
  </si>
  <si>
    <t>211971121</t>
  </si>
  <si>
    <t>Zřízení opláštění žeber nebo trativodů geotextilií v rýze nebo zářezu sklonu přes 1:2 š do 2,5 m</t>
  </si>
  <si>
    <t>1523571841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</si>
  <si>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</si>
  <si>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https://podminky.urs.cz/item/CS_URS_2022_02/211971121</t>
  </si>
  <si>
    <t xml:space="preserve">Poznámka k položce:_x000d_
drenážní rýha </t>
  </si>
  <si>
    <t>693*2</t>
  </si>
  <si>
    <t>67</t>
  </si>
  <si>
    <t>69311080</t>
  </si>
  <si>
    <t>geotextilie netkaná separační, ochranná, filtrační, drenážní PES 200g/m2</t>
  </si>
  <si>
    <t>-1176437802</t>
  </si>
  <si>
    <t>1386*1,1845 'Přepočtené koeficientem množství</t>
  </si>
  <si>
    <t>68</t>
  </si>
  <si>
    <t>212755214</t>
  </si>
  <si>
    <t>Trativody z drenážních trubek plastových flexibilních D 100 mm bez lože</t>
  </si>
  <si>
    <t>m</t>
  </si>
  <si>
    <t>-358479915</t>
  </si>
  <si>
    <t>Trativody bez lože z drenážních trubek plastových flexibilních D 100 mm</t>
  </si>
  <si>
    <t>https://podminky.urs.cz/item/CS_URS_2022_02/212755214</t>
  </si>
  <si>
    <t>Poznámka k položce:_x000d_
drenážní rýha_x000d_
potrubí PEHD DN 100 děrované</t>
  </si>
  <si>
    <t>693</t>
  </si>
  <si>
    <t>Vodorovné konstrukce</t>
  </si>
  <si>
    <t>69</t>
  </si>
  <si>
    <t>46088141R</t>
  </si>
  <si>
    <t>Zřízení a odstranění dočasné ochrany vodovodu ze silničních panelů se štěrkovým ložem</t>
  </si>
  <si>
    <t>970382701</t>
  </si>
  <si>
    <t>3*4</t>
  </si>
  <si>
    <t>70</t>
  </si>
  <si>
    <t>5938113R</t>
  </si>
  <si>
    <t>panel silniční 3,00x1,00x0,15m - pronájem</t>
  </si>
  <si>
    <t>577194076</t>
  </si>
  <si>
    <t>12*0,33333 'Přepočtené koeficientem množství</t>
  </si>
  <si>
    <t>Komunikace</t>
  </si>
  <si>
    <t>71</t>
  </si>
  <si>
    <t>561081121</t>
  </si>
  <si>
    <t>Zřízení podkladu ze zeminy upravené vápnem, cementem, směsnými pojivy tl přes 450 do 500 mm pl přes 1000 do 5000 m2</t>
  </si>
  <si>
    <t>1250353954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</si>
  <si>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</si>
  <si>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https://podminky.urs.cz/item/CS_URS_2022_02/561081121</t>
  </si>
  <si>
    <t xml:space="preserve">Poznámka k položce:_x000d_
sanace podloží - zlepšení zemin hydraulickými pojivy  GEOSOL C70 množství 4%</t>
  </si>
  <si>
    <t>72</t>
  </si>
  <si>
    <t>58591003</t>
  </si>
  <si>
    <t>pojivo hydraulické pro stabilizaci zeminy 70% vápna</t>
  </si>
  <si>
    <t>-1813838744</t>
  </si>
  <si>
    <t>4786*0,033 'Přepočtené koeficientem množství</t>
  </si>
  <si>
    <t>73</t>
  </si>
  <si>
    <t>564851111</t>
  </si>
  <si>
    <t>Podklad ze štěrkodrtě ŠD plochy přes 100 m2 tl 150 mm</t>
  </si>
  <si>
    <t>514685151</t>
  </si>
  <si>
    <t>Podklad ze štěrkodrti ŠD s rozprostřením a zhutněním plochy přes 100 m2, po zhutnění tl. 150 mm</t>
  </si>
  <si>
    <t>https://podminky.urs.cz/item/CS_URS_2022_02/564851111</t>
  </si>
  <si>
    <t xml:space="preserve">Poznámka k položce:_x000d_
podkladní vrstva -  štěrkodrt ŠDa fr. 0-32 mm, tl. 150mm _x000d_
</t>
  </si>
  <si>
    <t>4623,4</t>
  </si>
  <si>
    <t>74</t>
  </si>
  <si>
    <t>564861111</t>
  </si>
  <si>
    <t>Podklad ze štěrkodrtě ŠD plochy přes 100 m2 tl 200 mm</t>
  </si>
  <si>
    <t>1760837981</t>
  </si>
  <si>
    <t>Podklad ze štěrkodrti ŠD s rozprostřením a zhutněním plochy přes 100 m2, po zhutnění tl. 200 mm</t>
  </si>
  <si>
    <t>https://podminky.urs.cz/item/CS_URS_2022_02/564861111</t>
  </si>
  <si>
    <t xml:space="preserve">Poznámka k položce:_x000d_
podkladní vrstva -  štěrkodrt ŠDa fr. 0-63 mm, tl. 200mm </t>
  </si>
  <si>
    <t>4601</t>
  </si>
  <si>
    <t>75</t>
  </si>
  <si>
    <t>565165121</t>
  </si>
  <si>
    <t>Asfaltový beton vrstva podkladní ACP 16 (obalované kamenivo OKS) tl 80 mm š přes 3 m</t>
  </si>
  <si>
    <t>-1817914449</t>
  </si>
  <si>
    <t>Asfaltový beton vrstva podkladní ACP 16 (obalované kamenivo střednězrnné - OKS) s rozprostřením a zhutněním v pruhu šířky přes 3 m, po zhutnění tl. 80 mm</t>
  </si>
  <si>
    <t>https://podminky.urs.cz/item/CS_URS_2022_02/565165121</t>
  </si>
  <si>
    <t>Poznámka k položce:_x000d_
Asfaltový beton podkladní ACP16+</t>
  </si>
  <si>
    <t>76</t>
  </si>
  <si>
    <t>569831111</t>
  </si>
  <si>
    <t>Zpevnění krajnic štěrkodrtí tl 100 mm</t>
  </si>
  <si>
    <t>-669922176</t>
  </si>
  <si>
    <t>Zpevnění krajnic nebo komunikací pro pěší s rozprostřením a zhutněním, po zhutnění štěrkodrtí tl. 100 mm</t>
  </si>
  <si>
    <t>https://podminky.urs.cz/item/CS_URS_2022_02/569831111</t>
  </si>
  <si>
    <t>Poznámka k položce:_x000d_
nezpevněná krajnice ze štěrkodrti tř B, fr. 0-32mm tl. 100mm</t>
  </si>
  <si>
    <t>837</t>
  </si>
  <si>
    <t>77</t>
  </si>
  <si>
    <t>569903311</t>
  </si>
  <si>
    <t>Zřízení zemních krajnic se zhutněním</t>
  </si>
  <si>
    <t>-52648738</t>
  </si>
  <si>
    <t>Zřízení zemních krajnic z hornin jakékoliv třídy se zhutněním</t>
  </si>
  <si>
    <t>https://podminky.urs.cz/item/CS_URS_2022_02/569903311</t>
  </si>
  <si>
    <t>Poznámka k položce:_x000d_
teréní úpravy - doplnění zeminy podél krajnic, zeminy z odkopávek</t>
  </si>
  <si>
    <t>872*0,1</t>
  </si>
  <si>
    <t>78</t>
  </si>
  <si>
    <t>573111112</t>
  </si>
  <si>
    <t>Postřik živičný infiltrační s posypem z asfaltu množství 1 kg/m2</t>
  </si>
  <si>
    <t>395758911</t>
  </si>
  <si>
    <t>Postřik infiltrační PI z asfaltu silničního s posypem kamenivem, v množství 1,00 kg/m2</t>
  </si>
  <si>
    <t>https://podminky.urs.cz/item/CS_URS_2022_02/573111112</t>
  </si>
  <si>
    <t>79</t>
  </si>
  <si>
    <t>573231108</t>
  </si>
  <si>
    <t>Postřik živičný spojovací ze silniční emulze v množství 0,50 kg/m2</t>
  </si>
  <si>
    <t>2070961640</t>
  </si>
  <si>
    <t>Postřik spojovací PS bez posypu kamenivem ze silniční emulze, v množství 0,50 kg/m2</t>
  </si>
  <si>
    <t>https://podminky.urs.cz/item/CS_URS_2022_02/573231108</t>
  </si>
  <si>
    <t>80</t>
  </si>
  <si>
    <t>577134121</t>
  </si>
  <si>
    <t>Asfaltový beton vrstva obrusná ACO 11 (ABS) tř. I tl 40 mm š přes 3 m z nemodifikovaného asfaltu</t>
  </si>
  <si>
    <t>292314098</t>
  </si>
  <si>
    <t>Asfaltový beton vrstva obrusná ACO 11 (ABS) s rozprostřením a se zhutněním z nemodifikovaného asfaltu v pruhu šířky přes 3 m tř. I, po zhutnění tl. 40 mm</t>
  </si>
  <si>
    <t>https://podminky.urs.cz/item/CS_URS_2022_02/577134121</t>
  </si>
  <si>
    <t>3764</t>
  </si>
  <si>
    <t>Ostatní konstrukce a práce, bourání</t>
  </si>
  <si>
    <t>81</t>
  </si>
  <si>
    <t>912211111</t>
  </si>
  <si>
    <t>Montáž směrového sloupku silničního plastového prosté uložení bez betonového základu</t>
  </si>
  <si>
    <t>195630811</t>
  </si>
  <si>
    <t>Montáž směrového sloupku plastového s odrazkou prostým uložením bez betonového základu silničního</t>
  </si>
  <si>
    <t>https://podminky.urs.cz/item/CS_URS_2022_02/912211111</t>
  </si>
  <si>
    <t xml:space="preserve">Poznámka k položce:_x000d_
vodící sloupky Z11g - červené </t>
  </si>
  <si>
    <t>82</t>
  </si>
  <si>
    <t>40445158</t>
  </si>
  <si>
    <t>sloupek směrový silniční plastový 1,2m</t>
  </si>
  <si>
    <t>153873083</t>
  </si>
  <si>
    <t>83</t>
  </si>
  <si>
    <t>913121111</t>
  </si>
  <si>
    <t>Montáž a demontáž dočasné dopravní značky kompletní základní</t>
  </si>
  <si>
    <t>1510984665</t>
  </si>
  <si>
    <t>Montáž a demontáž dočasných dopravních značek kompletních značek vč. podstavce a sloupku základních</t>
  </si>
  <si>
    <t>https://podminky.urs.cz/item/CS_URS_2022_02/913121111</t>
  </si>
  <si>
    <t>Poznámka k položce:_x000d_
provizorní dopravní značení - přenosné značky</t>
  </si>
  <si>
    <t>84</t>
  </si>
  <si>
    <t>913121211</t>
  </si>
  <si>
    <t>Příplatek k dočasné dopravní značce kompletní základní za první a ZKD den použití</t>
  </si>
  <si>
    <t>-151653284</t>
  </si>
  <si>
    <t>Montáž a demontáž dočasných dopravních značek Příplatek za první a každý další den použití dočasných dopravních značek k ceně 12-1111</t>
  </si>
  <si>
    <t>https://podminky.urs.cz/item/CS_URS_2022_02/913121211</t>
  </si>
  <si>
    <t>Poznámka k položce:_x000d_
provizorní dopravní značení - 5 dní</t>
  </si>
  <si>
    <t>20*5</t>
  </si>
  <si>
    <t>85</t>
  </si>
  <si>
    <t>919731122</t>
  </si>
  <si>
    <t>Zarovnání styčné plochy podkladu nebo krytu živičného tl přes 50 do 100 mm</t>
  </si>
  <si>
    <t>361790316</t>
  </si>
  <si>
    <t>Zarovnání styčné plochy podkladu nebo krytu podél vybourané části komunikace nebo zpevněné plochy živičné tl. přes 50 do 100 mm</t>
  </si>
  <si>
    <t>https://podminky.urs.cz/item/CS_URS_2022_02/919731122</t>
  </si>
  <si>
    <t>Poznámka k položce:_x000d_
odříznutí a zarovnání krytu stávající vozovky</t>
  </si>
  <si>
    <t>20+3</t>
  </si>
  <si>
    <t>86</t>
  </si>
  <si>
    <t>919732221</t>
  </si>
  <si>
    <t>Styčná spára napojení nového živičného povrchu na stávající za tepla š 15 mm hl 25 mm bez prořezání</t>
  </si>
  <si>
    <t>654594027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</si>
  <si>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</si>
  <si>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https://podminky.urs.cz/item/CS_URS_2022_02/919732221</t>
  </si>
  <si>
    <t>87</t>
  </si>
  <si>
    <t>919735112</t>
  </si>
  <si>
    <t>Řezání stávajícího živičného krytu hl přes 50 do 100 mm</t>
  </si>
  <si>
    <t>-1490632495</t>
  </si>
  <si>
    <t>Řezání stávajícího živičného krytu nebo podkladu hloubky přes 50 do 100 mm</t>
  </si>
  <si>
    <t>https://podminky.urs.cz/item/CS_URS_2022_02/919735112</t>
  </si>
  <si>
    <t>997</t>
  </si>
  <si>
    <t xml:space="preserve"> Přesun sutě</t>
  </si>
  <si>
    <t>88</t>
  </si>
  <si>
    <t>997221551</t>
  </si>
  <si>
    <t>Vodorovná doprava suti ze sypkých materiálů do 1 km</t>
  </si>
  <si>
    <t>-1765013032</t>
  </si>
  <si>
    <t>Vodorovná doprava suti bez naložení, ale se složením a s hrubým urovnáním ze sypkých materiálů, na vzdálenost do 1 km</t>
  </si>
  <si>
    <t>https://podminky.urs.cz/item/CS_URS_2022_02/997221551</t>
  </si>
  <si>
    <t>Poznámka k položce:_x000d_
vyborané podkladní vrstvy stávající vozovky_x000d_
odvoz do recyklačního centra - 32 km</t>
  </si>
  <si>
    <t>5,06</t>
  </si>
  <si>
    <t>89</t>
  </si>
  <si>
    <t>997221559</t>
  </si>
  <si>
    <t>Příplatek ZKD 1 km u vodorovné dopravy suti ze sypkých materiálů</t>
  </si>
  <si>
    <t>905076198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</si>
  <si>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</si>
  <si>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</si>
  <si>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5,06*31 'Přepočtené koeficientem množství</t>
  </si>
  <si>
    <t>90</t>
  </si>
  <si>
    <t>997221561</t>
  </si>
  <si>
    <t>Vodorovná doprava suti z kusových materiálů do 1 km</t>
  </si>
  <si>
    <t>139236357</t>
  </si>
  <si>
    <t>Vodorovná doprava suti bez naložení, ale se složením a s hrubým urovnáním z kusových materiálů, na vzdálenost do 1 km</t>
  </si>
  <si>
    <t>https://podminky.urs.cz/item/CS_URS_2022_02/997221561</t>
  </si>
  <si>
    <t>Poznámka k položce:_x000d_
vybouraný kryt stávající vozovky_x000d_
odvoz do recyklačního centra - 32 km</t>
  </si>
  <si>
    <t>3,634</t>
  </si>
  <si>
    <t>91</t>
  </si>
  <si>
    <t>997221569</t>
  </si>
  <si>
    <t>Příplatek ZKD 1 km u vodorovné dopravy suti z kusových materiálů</t>
  </si>
  <si>
    <t>831901065</t>
  </si>
  <si>
    <t>https://podminky.urs.cz/item/CS_URS_2022_02/997221569</t>
  </si>
  <si>
    <t>3,634*31 'Přepočtené koeficientem množství</t>
  </si>
  <si>
    <t>92</t>
  </si>
  <si>
    <t>997221658</t>
  </si>
  <si>
    <t>Poplatek za uložení na skládce (skládkovné) z rostlinných pletiv kód odpadu 02 01 03</t>
  </si>
  <si>
    <t>-249519838</t>
  </si>
  <si>
    <t>Poplatek za uložení stavebního odpadu na skládce (skládkovné) z rostlinných pletiv zatříděného do Katalogu odpadů pod kódem 02 01 03</t>
  </si>
  <si>
    <t>https://podminky.urs.cz/item/CS_URS_2022_02/997221658</t>
  </si>
  <si>
    <t xml:space="preserve">Poznámka k položce:_x000d_
křoviny -  0,025t/m2_x000d_
větve stromů - 0,3t/m3_x000d_
</t>
  </si>
  <si>
    <t>štěpka - křoviny</t>
  </si>
  <si>
    <t>615*0,025</t>
  </si>
  <si>
    <t>štěpka - větve stromů</t>
  </si>
  <si>
    <t>(33+22+27+15+11+8+5+2+1)*0,3</t>
  </si>
  <si>
    <t>odstraněný porost s plochy dočasné deponie</t>
  </si>
  <si>
    <t>3600*0,01</t>
  </si>
  <si>
    <t>93</t>
  </si>
  <si>
    <t>997221658.1</t>
  </si>
  <si>
    <t>-1706899175</t>
  </si>
  <si>
    <t>https://podminky.urs.cz/item/CS_URS_2022_02/997221658.1</t>
  </si>
  <si>
    <t>Poznámka k položce:_x000d_
pařezy odstraněných stromů</t>
  </si>
  <si>
    <t>33*0,15+22*0,25+27*0,35+15*0,45+11*0,55+8*0,65+5*0,85+2*1,15+1*1,4</t>
  </si>
  <si>
    <t>94</t>
  </si>
  <si>
    <t>997221873</t>
  </si>
  <si>
    <t>769704734</t>
  </si>
  <si>
    <t>https://podminky.urs.cz/item/CS_URS_2022_02/997221873</t>
  </si>
  <si>
    <t>Poznámka k položce:_x000d_
vyborané podkladní vrstvy stávající vozovky, kamenný štět původní cesty, vybouraný propustek a čištění příkopů</t>
  </si>
  <si>
    <t>95</t>
  </si>
  <si>
    <t>997221875</t>
  </si>
  <si>
    <t>Poplatek za uložení stavebního odpadu na recyklační skládce (skládkovné) asfaltového bez obsahu dehtu zatříděného do Katalogu odpadů pod kódem 17 03 02</t>
  </si>
  <si>
    <t>-666954501</t>
  </si>
  <si>
    <t>https://podminky.urs.cz/item/CS_URS_2022_02/997221875</t>
  </si>
  <si>
    <t>Poznámka k položce:_x000d_
vyboraný kryt stávající vozovky</t>
  </si>
  <si>
    <t>998</t>
  </si>
  <si>
    <t xml:space="preserve"> Přesun hmot</t>
  </si>
  <si>
    <t>96</t>
  </si>
  <si>
    <t>998225111</t>
  </si>
  <si>
    <t>Přesun hmot pro pozemní komunikace s krytem z kamene, monolitickým betonovým nebo živičným</t>
  </si>
  <si>
    <t>1204277370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</si>
  <si>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</si>
  <si>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</si>
  <si>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Práce a dodávky M</t>
  </si>
  <si>
    <t>23-M</t>
  </si>
  <si>
    <t>Montáže potrubí</t>
  </si>
  <si>
    <t>97</t>
  </si>
  <si>
    <t>23020020R</t>
  </si>
  <si>
    <t>Montáž chrániček podélně půlených na SEK kabelu ve výkopu</t>
  </si>
  <si>
    <t>805316459</t>
  </si>
  <si>
    <t>Montáž chrániček podélně půlených</t>
  </si>
  <si>
    <t>Poznámka k položce:_x000d_
ochrana podzemního vedení SEK (CETIN a.s.) + rezerva</t>
  </si>
  <si>
    <t>8+8</t>
  </si>
  <si>
    <t>98</t>
  </si>
  <si>
    <t>28613301R</t>
  </si>
  <si>
    <t>plastová půlená chránička DN110 mm</t>
  </si>
  <si>
    <t>128</t>
  </si>
  <si>
    <t>1569036361</t>
  </si>
  <si>
    <t>luh020 - Polní cesta VPC1 v k.ú. Luh nad Svatavou - zatravnění a výsadby</t>
  </si>
  <si>
    <t>Soupis:</t>
  </si>
  <si>
    <t>luh0200 - Příprava půdy, zatravnění ploch, výsadba a ochrana dřevin</t>
  </si>
  <si>
    <t>Kozly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</si>
  <si>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</si>
  <si>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</si>
  <si>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</si>
  <si>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</si>
  <si>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Práce a dodávky HSV</t>
  </si>
  <si>
    <t>Zemní práce</t>
  </si>
  <si>
    <t>131111322</t>
  </si>
  <si>
    <t>Vrtání jamek pro plotové sloupky D přes 100 do 200 mm ručně s mechanickým vrtákem</t>
  </si>
  <si>
    <t>-1728427854</t>
  </si>
  <si>
    <t>Vrtání jamek ručně mechanickým vrtákem průměru přes 100 do 200 mm</t>
  </si>
  <si>
    <t>https://podminky.urs.cz/item/CS_URS_2022_02/131111322</t>
  </si>
  <si>
    <t xml:space="preserve">Poznámka k položce:_x000d_
hraniční kůly, hloubka do 0,8m_x000d_
</t>
  </si>
  <si>
    <t>16*0,8</t>
  </si>
  <si>
    <t>181451311</t>
  </si>
  <si>
    <t>Založení trávníku strojně v jedné operaci v rovině nebo na svahu do 1:5</t>
  </si>
  <si>
    <t>-745486366</t>
  </si>
  <si>
    <t>Založení trávníku strojně výsevem včetně utažení na ploše v rovině nebo na svahu do 1:5</t>
  </si>
  <si>
    <t>https://podminky.urs.cz/item/CS_URS_2022_02/181451311</t>
  </si>
  <si>
    <t>Poznámka k položce:_x000d_
Založení trávníku strojně výsevem vč. utažení, rovina, náklady na osetí, zapravení, urovnání povrchu válcem, první pokosení a odvozu shrabu do 20km;_x000d_
travnaté pásy podél cesty + luční trávník</t>
  </si>
  <si>
    <t>2360+3780</t>
  </si>
  <si>
    <t>00572470R3</t>
  </si>
  <si>
    <t xml:space="preserve">osivo 20 g/m2 - travní směs do krajiny  (ref.směs Agrostis Trávníky, VV-17)</t>
  </si>
  <si>
    <t>kg</t>
  </si>
  <si>
    <t>-1316345984</t>
  </si>
  <si>
    <t>Poznámka k položce:_x000d_
travnaté pásy podél cesty</t>
  </si>
  <si>
    <t>2360</t>
  </si>
  <si>
    <t>2360*0,02 'Přepočtené koeficientem množství</t>
  </si>
  <si>
    <t>00572470R4</t>
  </si>
  <si>
    <t>osivo 6 g/m2 - travinobylinná směs (ref.směs Agrostis Trávníky, směs KLASIK)</t>
  </si>
  <si>
    <t>849483630</t>
  </si>
  <si>
    <t>Poznámka k položce:_x000d_
 luční trávník</t>
  </si>
  <si>
    <t>3780</t>
  </si>
  <si>
    <t>3780*0,006 'Přepočtené koeficientem množství</t>
  </si>
  <si>
    <t>183101114</t>
  </si>
  <si>
    <t>Hloubení jamek bez výměny půdy zeminy tř 1 až 4 obj přes 0,05 do 0,125 m3 v rovině a svahu do 1:5</t>
  </si>
  <si>
    <t>-302545297</t>
  </si>
  <si>
    <t>Hloubení jamek pro vysazování rostlin v zemině tř.1 až 4 bez výměny půdy v rovině nebo na svahu do 1:5, objemu přes 0,05 do 0,125 m3</t>
  </si>
  <si>
    <t>https://podminky.urs.cz/item/CS_URS_2022_02/183101114</t>
  </si>
  <si>
    <t>Poznámka k položce:_x000d_
Hloubení jamek pro odrostky</t>
  </si>
  <si>
    <t>183101115</t>
  </si>
  <si>
    <t>Hloubení jamek bez výměny půdy zeminy tř 1 až 4 obj přes 0,125 do 0,4 m3 v rovině a svahu do 1:5</t>
  </si>
  <si>
    <t>810420309</t>
  </si>
  <si>
    <t>Hloubení jamek pro vysazování rostlin v zemině tř.1 až 4 bez výměny půdy v rovině nebo na svahu do 1:5, objemu přes 0,125 do 0,40 m3</t>
  </si>
  <si>
    <t>https://podminky.urs.cz/item/CS_URS_2022_02/183101115</t>
  </si>
  <si>
    <t>Poznámka k položce:_x000d_
Hloubení jamek pro vysokokmeny a keřové stromy</t>
  </si>
  <si>
    <t>183403112</t>
  </si>
  <si>
    <t>Obdělání půdy oráním na hl přes 0,1 do 0,2 m v rovině a svahu do 1:5</t>
  </si>
  <si>
    <t>1958006788</t>
  </si>
  <si>
    <t>Obdělání půdy oráním hl. přes 100 do 200 mm v rovině nebo na svahu do 1:5</t>
  </si>
  <si>
    <t>https://podminky.urs.cz/item/CS_URS_2022_02/183403112</t>
  </si>
  <si>
    <t>Poznámka k položce:_x000d_
luční trávník</t>
  </si>
  <si>
    <t>183403152</t>
  </si>
  <si>
    <t>Obdělání půdy vláčením v rovině a svahu do 1:5</t>
  </si>
  <si>
    <t>-176068674</t>
  </si>
  <si>
    <t>Obdělání půdy vláčením v rovině nebo na svahu do 1:5</t>
  </si>
  <si>
    <t>https://podminky.urs.cz/item/CS_URS_2022_02/183403152</t>
  </si>
  <si>
    <t>Poznámka k položce:_x000d_
2x luční trávník</t>
  </si>
  <si>
    <t>3780*2 'Přepočtené koeficientem množství</t>
  </si>
  <si>
    <t>183403153</t>
  </si>
  <si>
    <t>Obdělání půdy hrabáním v rovině a svahu do 1:5</t>
  </si>
  <si>
    <t>457361341</t>
  </si>
  <si>
    <t>Obdělání půdy hrabáním v rovině nebo na svahu do 1:5</t>
  </si>
  <si>
    <t>https://podminky.urs.cz/item/CS_URS_2022_02/183403153</t>
  </si>
  <si>
    <t>184102112</t>
  </si>
  <si>
    <t>Výsadba dřeviny s balem D přes 0,2 do 0,3 m do jamky se zalitím v rovině a svahu do 1:5</t>
  </si>
  <si>
    <t>505377771</t>
  </si>
  <si>
    <t>Výsadba dřeviny s balem do předem vyhloubené jamky se zalitím v rovině nebo na svahu do 1:5, při průměru balu přes 200 do 300 mm</t>
  </si>
  <si>
    <t>https://podminky.urs.cz/item/CS_URS_2022_02/184102112</t>
  </si>
  <si>
    <t>Poznámka k položce:_x000d_
Výsadba dřevin - odrostky</t>
  </si>
  <si>
    <t>184102115</t>
  </si>
  <si>
    <t>Výsadba dřeviny s balem D přes 0,5 do 0,6 m do jamky se zalitím v rovině a svahu do 1:5</t>
  </si>
  <si>
    <t>1106192930</t>
  </si>
  <si>
    <t>Výsadba dřeviny s balem do předem vyhloubené jamky se zalitím v rovině nebo na svahu do 1:5, při průměru balu přes 500 do 600 mm</t>
  </si>
  <si>
    <t>https://podminky.urs.cz/item/CS_URS_2022_02/184102115</t>
  </si>
  <si>
    <t>Poznámka k položce:_x000d_
vysokokmeny a keřové stromy</t>
  </si>
  <si>
    <t>MAT- R101</t>
  </si>
  <si>
    <t xml:space="preserve">bl+ /  buk lesní (Fagus sylvatica) - odrostek 121cm+, ko 3l</t>
  </si>
  <si>
    <t>251708412</t>
  </si>
  <si>
    <t>MAT- R102</t>
  </si>
  <si>
    <t xml:space="preserve">dbz /  dub zimní (Quercus petraea) - VK 10-12cm, bal</t>
  </si>
  <si>
    <t>1496452655</t>
  </si>
  <si>
    <t>MAT- R103</t>
  </si>
  <si>
    <t xml:space="preserve">jvk /  javor klen (Acer pseudoplatanus) - VK 10-12cm, bal</t>
  </si>
  <si>
    <t>1572512365</t>
  </si>
  <si>
    <t>MAT- R104</t>
  </si>
  <si>
    <t>jlv+ / jilm vaz (Ulmus laevis) - odrostek 121cm+, ko 3l</t>
  </si>
  <si>
    <t>856090297</t>
  </si>
  <si>
    <t>MAT- R105</t>
  </si>
  <si>
    <t xml:space="preserve">tř /  třešeň ptačí (Prunus avium) - VK 10-12cm, bal</t>
  </si>
  <si>
    <t>-1181593810</t>
  </si>
  <si>
    <t>MAT- R106</t>
  </si>
  <si>
    <t>lpm+ / lípa srdčitá (Tilia cordata) - odrostek 121cm+, ko 3l</t>
  </si>
  <si>
    <t>-2075554013</t>
  </si>
  <si>
    <t>MAT- R107</t>
  </si>
  <si>
    <t>jř+ / jeřáb ptačí (Sorbus aucuparia) - odrostek 121cm+, ko 3l</t>
  </si>
  <si>
    <t>702003396</t>
  </si>
  <si>
    <t>184215112</t>
  </si>
  <si>
    <t>Ukotvení kmene dřevin jedním kůlem D do 0,1 m dl přes 1 do 2 m</t>
  </si>
  <si>
    <t>-370211191</t>
  </si>
  <si>
    <t>Ukotvení dřeviny kůly jedním kůlem, délky přes 1 do 2 m</t>
  </si>
  <si>
    <t>https://podminky.urs.cz/item/CS_URS_2022_02/184215112</t>
  </si>
  <si>
    <t>Poznámka k položce:_x000d_
odrostky</t>
  </si>
  <si>
    <t>184215133</t>
  </si>
  <si>
    <t>Ukotvení kmene dřevin třemi kůly D do 0,1 m dl přes 2 do 3 m</t>
  </si>
  <si>
    <t>-626570873</t>
  </si>
  <si>
    <t>Ukotvení dřeviny kůly třemi kůly, délky přes 2 do 3 m</t>
  </si>
  <si>
    <t>https://podminky.urs.cz/item/CS_URS_2022_02/184215133</t>
  </si>
  <si>
    <t>60591253R</t>
  </si>
  <si>
    <t xml:space="preserve">kůl dřevěný frézovaný se špicí, průměr 8cm, délka 2m vč. dovozu </t>
  </si>
  <si>
    <t>1400272940</t>
  </si>
  <si>
    <t>60591255R</t>
  </si>
  <si>
    <t xml:space="preserve">kůl dřevěný frézovaný se špicí, průměr 8cm, délka 2,5m vč. dovozu </t>
  </si>
  <si>
    <t>-1088877344</t>
  </si>
  <si>
    <t>31*3</t>
  </si>
  <si>
    <t>69311054R</t>
  </si>
  <si>
    <t>úvazek jutový, vázací páska šíře 12mm</t>
  </si>
  <si>
    <t>-2027448828</t>
  </si>
  <si>
    <t xml:space="preserve">Poznámka k položce:_x000d_
předpokládaná spotřeba 0,75m/ strom  </t>
  </si>
  <si>
    <t>(51+31)*0,75</t>
  </si>
  <si>
    <t>184215412</t>
  </si>
  <si>
    <t>Zhotovení závlahové mísy dřevin D přes 0,5 do 1,0 m v rovině nebo na svahu do 1:5</t>
  </si>
  <si>
    <t>-170955210</t>
  </si>
  <si>
    <t>Zhotovení závlahové mísy u solitérních dřevin v rovině nebo na svahu do 1:5, o průměru mísy přes 0,5 do 1 m</t>
  </si>
  <si>
    <t>https://podminky.urs.cz/item/CS_URS_2022_02/184215412</t>
  </si>
  <si>
    <t>51+31</t>
  </si>
  <si>
    <t>18450100R</t>
  </si>
  <si>
    <t>Ochranný a základový nátěr kmene (např. Arboflex)</t>
  </si>
  <si>
    <t>-336609241</t>
  </si>
  <si>
    <t>-1899211338</t>
  </si>
  <si>
    <t>2*3780</t>
  </si>
  <si>
    <t>25234001</t>
  </si>
  <si>
    <t>herbicid totální systémový neselektivní</t>
  </si>
  <si>
    <t>litr</t>
  </si>
  <si>
    <t>705631619</t>
  </si>
  <si>
    <t>Poznámka k položce:_x000d_
dávka 7l/ha</t>
  </si>
  <si>
    <t>7560*0,0007 'Přepočtené koeficientem množství</t>
  </si>
  <si>
    <t>184813121</t>
  </si>
  <si>
    <t>Ochrana dřevin před okusem ručně pletivem v rovině a svahu do 1:5</t>
  </si>
  <si>
    <t>-549926090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</si>
  <si>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</si>
  <si>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</si>
  <si>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vysokokmeny a odrostky_x000d_
</t>
  </si>
  <si>
    <t>3132480R4</t>
  </si>
  <si>
    <t>pletivo lesnické svařované, role š.150cm, průměr drátu 1,8mm, 14 vodorovných drátů</t>
  </si>
  <si>
    <t>-1507270764</t>
  </si>
  <si>
    <t>Poznámka k položce:_x000d_
vysokokmeny a odrostky</t>
  </si>
  <si>
    <t>(51+31)*1,4</t>
  </si>
  <si>
    <t>184813134</t>
  </si>
  <si>
    <t>Ochrana listnatých dřevin přes 70 cm před okusem chemickým nátěrem v rovině a svahu do 1:5</t>
  </si>
  <si>
    <t>100 kus</t>
  </si>
  <si>
    <t>924593429</t>
  </si>
  <si>
    <t>Ochrana dřevin před okusem zvěří chemicky nátěrem, v rovině nebo ve svahu do 1:5 listnatých, výšky přes 70 cm</t>
  </si>
  <si>
    <t>https://podminky.urs.cz/item/CS_URS_2022_02/184813134</t>
  </si>
  <si>
    <t>(51+31)/100</t>
  </si>
  <si>
    <t>25234030</t>
  </si>
  <si>
    <t>repelent proti okusu zvěře, např. Stop Z, dávka 3l/ 1000 sazenic</t>
  </si>
  <si>
    <t>-1811949887</t>
  </si>
  <si>
    <t>0,82*0,3 'Přepočtené koeficientem množství</t>
  </si>
  <si>
    <t>18485232R3</t>
  </si>
  <si>
    <t>Srovnávací (komparativní) dřevin po výsadbě</t>
  </si>
  <si>
    <t>307673416</t>
  </si>
  <si>
    <t>184911421</t>
  </si>
  <si>
    <t>Mulčování rostlin kůrou tl do 0,1 m v rovině a svahu do 1:5</t>
  </si>
  <si>
    <t>-2074363916</t>
  </si>
  <si>
    <t>Mulčování vysazených rostlin mulčovací kůrou, tl. do 100 mm v rovině nebo na svahu do 1:5</t>
  </si>
  <si>
    <t>https://podminky.urs.cz/item/CS_URS_2022_02/184911421</t>
  </si>
  <si>
    <t xml:space="preserve">Poznámka k položce:_x000d_
výsadbové mísy průměr 1m_x000d_
</t>
  </si>
  <si>
    <t>(51+31)*0,8</t>
  </si>
  <si>
    <t>10391100R</t>
  </si>
  <si>
    <t>mulčovací borka drcená</t>
  </si>
  <si>
    <t>432162173</t>
  </si>
  <si>
    <t>65,6*0,1 'Přepočtené koeficientem množství</t>
  </si>
  <si>
    <t>185802114</t>
  </si>
  <si>
    <t>Hnojení půdy umělým hnojivem k jednotlivým rostlinám v rovině a svahu do 1:5</t>
  </si>
  <si>
    <t>-1850329773</t>
  </si>
  <si>
    <t>Hnojení půdy nebo trávníku v rovině nebo na svahu do 1:5 umělým hnojivem s rozdělením k jednotlivým rostlinám</t>
  </si>
  <si>
    <t>https://podminky.urs.cz/item/CS_URS_2022_02/185802114</t>
  </si>
  <si>
    <t>Poznámka k položce:_x000d_
aplikace tabletového hnojiva (1tbl = 10g), dávka 3ks/strom a 2ks/odrostek_x000d_
aplikace půdního absorbentu do jamky, dávka 200 g/jamka stromů a odrostků</t>
  </si>
  <si>
    <t>31*0,00003</t>
  </si>
  <si>
    <t>51*0,00002</t>
  </si>
  <si>
    <t>Mezisoučet</t>
  </si>
  <si>
    <t>(51+31)*0,0002</t>
  </si>
  <si>
    <t>251911R2</t>
  </si>
  <si>
    <t>zásobní pomalu rozpustné tabletové hnojivo, 10g (např. Silvamix C)</t>
  </si>
  <si>
    <t>-1040748463</t>
  </si>
  <si>
    <t>31*0,03</t>
  </si>
  <si>
    <t>51*0,02</t>
  </si>
  <si>
    <t>251911R3</t>
  </si>
  <si>
    <t>půdní absorbent, granulát (ref.výr. Hydrogel)</t>
  </si>
  <si>
    <t>1049100796</t>
  </si>
  <si>
    <t>(51+31)*0,2</t>
  </si>
  <si>
    <t>185804311</t>
  </si>
  <si>
    <t>Zalití rostlin vodou plocha do 20 m2</t>
  </si>
  <si>
    <t>-341727358</t>
  </si>
  <si>
    <t>Zalití rostlin vodou plochy záhonů jednotlivě do 20 m2</t>
  </si>
  <si>
    <t>https://podminky.urs.cz/item/CS_URS_2022_02/185804311</t>
  </si>
  <si>
    <t xml:space="preserve">Poznámka k položce:_x000d_
Zalití rostlin vodou - doplňková zálivka po výsadbě_x000d_
Předpokládaná spotřeba vody na zálivku:_x000d_
vysokokmeny - 40l_x000d_
odrostky - 20l_x000d_
_x000d_
_x000d_
</t>
  </si>
  <si>
    <t>31*0,04</t>
  </si>
  <si>
    <t>185851121</t>
  </si>
  <si>
    <t>Dovoz vody pro zálivku rostlin za vzdálenost do 1000 m</t>
  </si>
  <si>
    <t>-430191877</t>
  </si>
  <si>
    <t>Dovoz vody pro zálivku rostlin na vzdálenost do 1000 m</t>
  </si>
  <si>
    <t>https://podminky.urs.cz/item/CS_URS_2022_02/185851121</t>
  </si>
  <si>
    <t>Poznámka k položce:_x000d_
Dovoz vody pro zálivku na vzdálenost 6 km vč. čerpání vody do cisterny (v místě není vodovodní řád)</t>
  </si>
  <si>
    <t>185851129</t>
  </si>
  <si>
    <t>Příplatek k dovozu vody pro zálivku rostlin do 1000 m ZKD 1000 m</t>
  </si>
  <si>
    <t>-783065637</t>
  </si>
  <si>
    <t>Dovoz vody pro zálivku rostlin Příplatek k ceně za každých dalších i započatých 1000 m</t>
  </si>
  <si>
    <t>https://podminky.urs.cz/item/CS_URS_2022_02/185851129</t>
  </si>
  <si>
    <t>Poznámka k položce:_x000d_
Dovoz vody pro zálivku na vzdálenost 10 km vč. čerpání vody do cisterny (v místě není vodovodní řád)</t>
  </si>
  <si>
    <t>2,26*9 'Přepočtené koeficientem množství</t>
  </si>
  <si>
    <t>082113210</t>
  </si>
  <si>
    <t>voda pitná pro ostatní odběratele</t>
  </si>
  <si>
    <t>1905133162</t>
  </si>
  <si>
    <t>Svislé a kompletní konstrukce</t>
  </si>
  <si>
    <t>338950143</t>
  </si>
  <si>
    <t>Osazení kůlů jednotlivě ve svahu do 1:5 se zadusáním do zeminy výška kůlu nad zemí přes 1,0 do 1,5 m</t>
  </si>
  <si>
    <t>-1406212968</t>
  </si>
  <si>
    <t>Osazení dřevěných kůlových konstrukcí svislých Příplatek k cenám jednotlivých kůlů do jam se zadusáním do zeminy, výšky kůlů nad terénem přes 1,0 do 1,5 m</t>
  </si>
  <si>
    <t>https://podminky.urs.cz/item/CS_URS_2022_02/338950143</t>
  </si>
  <si>
    <t>Poznámka k položce:_x000d_
hraniční kůly</t>
  </si>
  <si>
    <t>052171R1</t>
  </si>
  <si>
    <t>odkorněné akátové nebo dubové kůly délka 2m, průměr cca 150mm</t>
  </si>
  <si>
    <t>ks</t>
  </si>
  <si>
    <t>1473485661</t>
  </si>
  <si>
    <t>Přesun hmot</t>
  </si>
  <si>
    <t>998231311</t>
  </si>
  <si>
    <t>Přesun hmot pro sadovnické a krajinářské úpravy vodorovně do 5000 m</t>
  </si>
  <si>
    <t>1503915730</t>
  </si>
  <si>
    <t>Přesun hmot pro sadovnické a krajinářské úpravy - strojně dopravní vzdálenost do 5000 m</t>
  </si>
  <si>
    <t>https://podminky.urs.cz/item/CS_URS_2022_02/998231311</t>
  </si>
  <si>
    <t>luh0201 - Rozvojová péče - 1. rok po výsadbě</t>
  </si>
  <si>
    <t>111151231</t>
  </si>
  <si>
    <t>Pokosení trávníku lučního pl do 10000 m2 s odvozem do 20 km v rovině a svahu do 1:5</t>
  </si>
  <si>
    <t>785632859</t>
  </si>
  <si>
    <t>Pokosení trávníku při souvislé ploše přes 1000 do 10000 m2 lučního v rovině nebo svahu do 1:5</t>
  </si>
  <si>
    <t>https://podminky.urs.cz/item/CS_URS_2022_02/111151231</t>
  </si>
  <si>
    <t xml:space="preserve">Poznámka k položce:_x000d_
plocha trávníku dle ACAD_x000d_
3x za rok  (květen, červenec, září), mozaiková seč_x000d_
</t>
  </si>
  <si>
    <t>6140*3</t>
  </si>
  <si>
    <t>181411121</t>
  </si>
  <si>
    <t>Založení lučního trávníku výsevem pl do 1000 m2 v rovině a ve svahu do 1:5</t>
  </si>
  <si>
    <t>417021832</t>
  </si>
  <si>
    <t>Založení trávníku na půdě předem připravené plochy do 1000 m2 výsevem včetně utažení lučního v rovině nebo na svahu do 1:5</t>
  </si>
  <si>
    <t>https://podminky.urs.cz/item/CS_URS_2022_02/181411121</t>
  </si>
  <si>
    <t xml:space="preserve">Poznámka k položce:_x000d_
plocha trávníku dle ACAD_x000d_
jarní dosev (konec dubna) - předpoklad 10% plochy (rozsah nude upřesněn zadavatelem)_x000d_
</t>
  </si>
  <si>
    <t>6140*0,1</t>
  </si>
  <si>
    <t>316007186</t>
  </si>
  <si>
    <t>614</t>
  </si>
  <si>
    <t>614*0,02 'Přepočtené koeficientem množství</t>
  </si>
  <si>
    <t>-1053879041</t>
  </si>
  <si>
    <t>Poznámka k položce:_x000d_
2x za rok (jaro a podzim)_x000d_
stromy a odrostky</t>
  </si>
  <si>
    <t>2*(51+31)/100</t>
  </si>
  <si>
    <t>608366401</t>
  </si>
  <si>
    <t>1,64*0,3 'Přepočtené koeficientem množství</t>
  </si>
  <si>
    <t>184911111</t>
  </si>
  <si>
    <t>Znovuuvázání dřeviny ke kůlům</t>
  </si>
  <si>
    <t>-1924913575</t>
  </si>
  <si>
    <t>Znovuuvázání dřeviny jedním úvazkem ke stávajícímu kůlu</t>
  </si>
  <si>
    <t>https://podminky.urs.cz/item/CS_URS_2022_02/184911111</t>
  </si>
  <si>
    <t>Poznámka k položce:_x000d_
průběžná kontrola a doplnění uvolněných úvazků + přidání druhého úvazku _x000d_
(stromy a odrostky)</t>
  </si>
  <si>
    <t>(31+51)</t>
  </si>
  <si>
    <t>-567803921</t>
  </si>
  <si>
    <t>82*0,75 'Přepočtené koeficientem množství</t>
  </si>
  <si>
    <t>1849111R1</t>
  </si>
  <si>
    <t>Doplnění mulče výsadbových pásů a výsadbových mís stromů vč. dodávky borky</t>
  </si>
  <si>
    <t>1499865709</t>
  </si>
  <si>
    <t>Doplnění mulče výsadbových mís stromů vč. dodávky borky</t>
  </si>
  <si>
    <t>Poznámka k položce:_x000d_
1x za rok (podzim) - doplnění vrstvy borky tl.2cm_x000d_
výsadbové mísy</t>
  </si>
  <si>
    <t>1849111R2</t>
  </si>
  <si>
    <t>Doplnění uhynulých rostlin vč. dodávky</t>
  </si>
  <si>
    <t>485479739</t>
  </si>
  <si>
    <t>Doplnění uhynulých rostlin vč. dodávky výpěstků</t>
  </si>
  <si>
    <t>Poznámka k položce:_x000d_
1x za rok (podzim)_x000d_
 předpoklad výsadba 10% dřevin (rozsah nude upřesněn zadavatelem)</t>
  </si>
  <si>
    <t>82*0,1</t>
  </si>
  <si>
    <t>1849111R3</t>
  </si>
  <si>
    <t>Kontrola kotvení a doplnění chybějících nebo poškozených kůlů vč. dodávky kůlů</t>
  </si>
  <si>
    <t>-2066357522</t>
  </si>
  <si>
    <t>Poznámka k položce:_x000d_
3x za rok při sečení kontrola - předpoklad doplnění kůlů 10%_x000d_
(stromy a odrostky)</t>
  </si>
  <si>
    <t>184911R52</t>
  </si>
  <si>
    <t>Kontrola funkčnosti a upevnění chrániček jednotlivých stromů z pletiva, příp.výměna poškozených</t>
  </si>
  <si>
    <t>-309891708</t>
  </si>
  <si>
    <t xml:space="preserve">Poznámka k položce:_x000d_
průběžné provádění po celý rok - předpoklad výměna 10%_x000d_
</t>
  </si>
  <si>
    <t>185804213</t>
  </si>
  <si>
    <t>Vypletí záhonu dřevin soliterních s naložením a odvozem odpadu do 20 km v rovině a svahu do 1:5</t>
  </si>
  <si>
    <t>1605333928</t>
  </si>
  <si>
    <t>Vypletí v rovině nebo na svahu do 1:5 dřevin solitérních</t>
  </si>
  <si>
    <t>https://podminky.urs.cz/item/CS_URS_2022_02/185804213</t>
  </si>
  <si>
    <t xml:space="preserve">Poznámka k položce:_x000d_
Vypletí dřevin solitérních, rovina_x000d_
vypletí zamulčovaných závlahových mísvč. odvozu do 20km, plocha 0,8m2/ks_x000d_
3x za rok při sečení ( květn, červenec, září)_x000d_
</t>
  </si>
  <si>
    <t>3*(51+31)*0,8</t>
  </si>
  <si>
    <t>18580422R</t>
  </si>
  <si>
    <t>Uložení bioomasy na kompostárnu</t>
  </si>
  <si>
    <t>-1693614248</t>
  </si>
  <si>
    <t>Poznámka k položce:_x000d_
Uložení biomasy na kompostárnu (vzdálenost do 10km)_x000d_
zahrnuje uložení biomasy z pletí a seče travnatých ploch a dopravu na kompostárnu, _x000d_
3 x předpoklad - 8t/seč</t>
  </si>
  <si>
    <t>8*3</t>
  </si>
  <si>
    <t>-871247355</t>
  </si>
  <si>
    <t xml:space="preserve">Poznámka k položce:_x000d_
Zalití rostlin vodou 6x za rok_x000d_
Předpokládaná spotřeba vody na zálivku:_x000d_
stromy a KTS - 40l_x000d_
odrostky - 20l_x000d_
_x000d_
_x000d_
</t>
  </si>
  <si>
    <t>6*31*0,04</t>
  </si>
  <si>
    <t>6*51*0,02</t>
  </si>
  <si>
    <t>-189309324</t>
  </si>
  <si>
    <t>1503277900</t>
  </si>
  <si>
    <t>13,56*9 'Přepočtené koeficientem množství</t>
  </si>
  <si>
    <t>-1280432770</t>
  </si>
  <si>
    <t>luh0202 - Rozvojová péče - 2. rok po výsadbě</t>
  </si>
  <si>
    <t xml:space="preserve">Poznámka k položce:_x000d_
plocha trávníku dle ACAD_x000d_
2x za rok  (červen, září), mozaiková seč_x000d_
</t>
  </si>
  <si>
    <t>6140*2</t>
  </si>
  <si>
    <t xml:space="preserve">Poznámka k položce:_x000d_
2x za rok (jaro a podzim)_x000d_
strom, odrostky a keře_x000d_
</t>
  </si>
  <si>
    <t>18485232R</t>
  </si>
  <si>
    <t>Řez keřů vč. odvozu větví</t>
  </si>
  <si>
    <t>487973451</t>
  </si>
  <si>
    <t>Řez keřů a stromů vč. odvozu větví</t>
  </si>
  <si>
    <t>Poznámka k položce:_x000d_
1x za rok (předjaří) podpora větvení_x000d_
odrostky a stromy výchovný řez</t>
  </si>
  <si>
    <t xml:space="preserve">Poznámka k položce:_x000d_
průběžná kontrola a doplnění uvolněných úvazků _x000d_
</t>
  </si>
  <si>
    <t>82*0,8</t>
  </si>
  <si>
    <t>1849111R3.1</t>
  </si>
  <si>
    <t>-1628012503</t>
  </si>
  <si>
    <t>Poznámka k položce:_x000d_
2x za rok při sečení kontrola - předpoklad doplnění kůlů 10%_x000d_
(stromy a odrostky)</t>
  </si>
  <si>
    <t xml:space="preserve">Poznámka k položce:_x000d_
Vypletí dřevin solitérních, rovina_x000d_
vypletí zamulčovaných závlahových mísvč. odvozu do 20km, plocha 0,8m2/ks_x000d_
2x za rok (červen, konec srpna)_x000d_
</t>
  </si>
  <si>
    <t>2*(51+31)*0,8</t>
  </si>
  <si>
    <t>792768729</t>
  </si>
  <si>
    <t>Poznámka k položce:_x000d_
Uložení biomasy na kompostárnu (vzdálenost do 10km)_x000d_
zahrnuje uložení biomasy z pletí a seče travnatých ploch a dopravu na kompostárnu, _x000d_
2 x předpoklad - 8t/seč</t>
  </si>
  <si>
    <t>8*2</t>
  </si>
  <si>
    <t xml:space="preserve">Poznámka k položce:_x000d_
Zalití rostlin vodou 4x za rok_x000d_
Předpokládaná spotřeba vody na zálivku:_x000d_
stromy a KTS - 40l_x000d_
odrostky - 20l_x000d_
_x000d_
_x000d_
</t>
  </si>
  <si>
    <t>4*31*0,04</t>
  </si>
  <si>
    <t>4*51*0,02</t>
  </si>
  <si>
    <t>9,04*9 'Přepočtené koeficientem množství</t>
  </si>
  <si>
    <t>luh0203 - Rozvojová péče - 3. rok po výsadbě</t>
  </si>
  <si>
    <t>luhvrn - VON - Vedlejší a ostatní náklady</t>
  </si>
  <si>
    <t xml:space="preserve">VRN - 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</si>
  <si>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</si>
  <si>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</si>
  <si>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</si>
  <si>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</si>
  <si>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  VRN9 - Ostatní náklady</t>
  </si>
  <si>
    <t>VRN</t>
  </si>
  <si>
    <t xml:space="preserve"> Vedlejší rozpočtové náklady</t>
  </si>
  <si>
    <t>VRN1</t>
  </si>
  <si>
    <t>Průzkumné, geodetické a projektové práce</t>
  </si>
  <si>
    <t>011314000</t>
  </si>
  <si>
    <t>Archeologický dohled</t>
  </si>
  <si>
    <t>kpl</t>
  </si>
  <si>
    <t>1024</t>
  </si>
  <si>
    <t>-556816873</t>
  </si>
  <si>
    <t>https://podminky.urs.cz/item/CS_URS_2022_01/011314000</t>
  </si>
  <si>
    <t>012203000</t>
  </si>
  <si>
    <t>Geodetické práce při provádění stavby</t>
  </si>
  <si>
    <t>-652939836</t>
  </si>
  <si>
    <t>https://podminky.urs.cz/item/CS_URS_2022_01/012203000</t>
  </si>
  <si>
    <t>013254000</t>
  </si>
  <si>
    <t>Dokumentace skutečného provedení stavby</t>
  </si>
  <si>
    <t>-1923551755</t>
  </si>
  <si>
    <t>https://podminky.urs.cz/item/CS_URS_2022_01/013254000</t>
  </si>
  <si>
    <t>VRN2</t>
  </si>
  <si>
    <t>Příprava staveniště</t>
  </si>
  <si>
    <t>020001000</t>
  </si>
  <si>
    <t>1139494011</t>
  </si>
  <si>
    <t>https://podminky.urs.cz/item/CS_URS_2022_01/020001000</t>
  </si>
  <si>
    <t>VRN3</t>
  </si>
  <si>
    <t>Zařízení staveniště</t>
  </si>
  <si>
    <t>030001000</t>
  </si>
  <si>
    <t>983128160</t>
  </si>
  <si>
    <t>https://podminky.urs.cz/item/CS_URS_2022_01/030001000</t>
  </si>
  <si>
    <t>034303000</t>
  </si>
  <si>
    <t>Dopravní značení na staveništi</t>
  </si>
  <si>
    <t>-1636804694</t>
  </si>
  <si>
    <t>https://podminky.urs.cz/item/CS_URS_2022_01/034303000</t>
  </si>
  <si>
    <t>034503000</t>
  </si>
  <si>
    <t>Informační tabule na staveništi</t>
  </si>
  <si>
    <t>1687914124</t>
  </si>
  <si>
    <t>https://podminky.urs.cz/item/CS_URS_2022_01/034503000</t>
  </si>
  <si>
    <t>VRN4</t>
  </si>
  <si>
    <t>Inženýrská činnost</t>
  </si>
  <si>
    <t>040001000</t>
  </si>
  <si>
    <t>681272082</t>
  </si>
  <si>
    <t>https://podminky.urs.cz/item/CS_URS_2022_01/040001000</t>
  </si>
  <si>
    <t>043134000</t>
  </si>
  <si>
    <t>Zkoušky zatěžovací</t>
  </si>
  <si>
    <t>1904665184</t>
  </si>
  <si>
    <t>https://podminky.urs.cz/item/CS_URS_2022_01/043134000</t>
  </si>
  <si>
    <t>VRN9</t>
  </si>
  <si>
    <t>Ostatní náklady</t>
  </si>
  <si>
    <t>091002000</t>
  </si>
  <si>
    <t>Ostatní náklady související s objektem</t>
  </si>
  <si>
    <t>677555433</t>
  </si>
  <si>
    <t>https://podminky.urs.cz/item/CS_URS_2022_01/091002000</t>
  </si>
  <si>
    <t xml:space="preserve">Poznámka k položce:_x000d_
Návrh a projednání DIR, provedení DIO_x000d_
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</si>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</sst>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212351" TargetMode="External" /><Relationship Id="rId3" Type="http://schemas.openxmlformats.org/officeDocument/2006/relationships/hyperlink" Target="https://podminky.urs.cz/item/CS_URS_2022_02/112151111" TargetMode="External" /><Relationship Id="rId4" Type="http://schemas.openxmlformats.org/officeDocument/2006/relationships/hyperlink" Target="https://podminky.urs.cz/item/CS_URS_2022_02/112151112" TargetMode="External" /><Relationship Id="rId5" Type="http://schemas.openxmlformats.org/officeDocument/2006/relationships/hyperlink" Target="https://podminky.urs.cz/item/CS_URS_2022_02/112151113" TargetMode="External" /><Relationship Id="rId6" Type="http://schemas.openxmlformats.org/officeDocument/2006/relationships/hyperlink" Target="https://podminky.urs.cz/item/CS_URS_2022_02/112151114" TargetMode="External" /><Relationship Id="rId7" Type="http://schemas.openxmlformats.org/officeDocument/2006/relationships/hyperlink" Target="https://podminky.urs.cz/item/CS_URS_2022_02/112151115" TargetMode="External" /><Relationship Id="rId8" Type="http://schemas.openxmlformats.org/officeDocument/2006/relationships/hyperlink" Target="https://podminky.urs.cz/item/CS_URS_2022_02/112151316" TargetMode="External" /><Relationship Id="rId9" Type="http://schemas.openxmlformats.org/officeDocument/2006/relationships/hyperlink" Target="https://podminky.urs.cz/item/CS_URS_2022_02/112151317" TargetMode="External" /><Relationship Id="rId10" Type="http://schemas.openxmlformats.org/officeDocument/2006/relationships/hyperlink" Target="https://podminky.urs.cz/item/CS_URS_2022_02/112151318" TargetMode="External" /><Relationship Id="rId11" Type="http://schemas.openxmlformats.org/officeDocument/2006/relationships/hyperlink" Target="https://podminky.urs.cz/item/CS_URS_2022_02/112151319" TargetMode="External" /><Relationship Id="rId12" Type="http://schemas.openxmlformats.org/officeDocument/2006/relationships/hyperlink" Target="https://podminky.urs.cz/item/CS_URS_2022_02/112155215" TargetMode="External" /><Relationship Id="rId13" Type="http://schemas.openxmlformats.org/officeDocument/2006/relationships/hyperlink" Target="https://podminky.urs.cz/item/CS_URS_2022_02/112155221" TargetMode="External" /><Relationship Id="rId14" Type="http://schemas.openxmlformats.org/officeDocument/2006/relationships/hyperlink" Target="https://podminky.urs.cz/item/CS_URS_2022_02/112155225" TargetMode="External" /><Relationship Id="rId15" Type="http://schemas.openxmlformats.org/officeDocument/2006/relationships/hyperlink" Target="https://podminky.urs.cz/item/CS_URS_2022_02/112155315" TargetMode="External" /><Relationship Id="rId16" Type="http://schemas.openxmlformats.org/officeDocument/2006/relationships/hyperlink" Target="https://podminky.urs.cz/item/CS_URS_2022_02/112201111" TargetMode="External" /><Relationship Id="rId17" Type="http://schemas.openxmlformats.org/officeDocument/2006/relationships/hyperlink" Target="https://podminky.urs.cz/item/CS_URS_2022_02/112201112" TargetMode="External" /><Relationship Id="rId18" Type="http://schemas.openxmlformats.org/officeDocument/2006/relationships/hyperlink" Target="https://podminky.urs.cz/item/CS_URS_2022_02/112201113" TargetMode="External" /><Relationship Id="rId19" Type="http://schemas.openxmlformats.org/officeDocument/2006/relationships/hyperlink" Target="https://podminky.urs.cz/item/CS_URS_2022_02/112201114" TargetMode="External" /><Relationship Id="rId20" Type="http://schemas.openxmlformats.org/officeDocument/2006/relationships/hyperlink" Target="https://podminky.urs.cz/item/CS_URS_2022_02/112201115" TargetMode="External" /><Relationship Id="rId21" Type="http://schemas.openxmlformats.org/officeDocument/2006/relationships/hyperlink" Target="https://podminky.urs.cz/item/CS_URS_2022_02/112201116" TargetMode="External" /><Relationship Id="rId22" Type="http://schemas.openxmlformats.org/officeDocument/2006/relationships/hyperlink" Target="https://podminky.urs.cz/item/CS_URS_2022_02/112201117" TargetMode="External" /><Relationship Id="rId23" Type="http://schemas.openxmlformats.org/officeDocument/2006/relationships/hyperlink" Target="https://podminky.urs.cz/item/CS_URS_2022_02/112201118" TargetMode="External" /><Relationship Id="rId24" Type="http://schemas.openxmlformats.org/officeDocument/2006/relationships/hyperlink" Target="https://podminky.urs.cz/item/CS_URS_2022_02/112201119" TargetMode="External" /><Relationship Id="rId25" Type="http://schemas.openxmlformats.org/officeDocument/2006/relationships/hyperlink" Target="https://podminky.urs.cz/item/CS_URS_2022_02/113107323" TargetMode="External" /><Relationship Id="rId26" Type="http://schemas.openxmlformats.org/officeDocument/2006/relationships/hyperlink" Target="https://podminky.urs.cz/item/CS_URS_2022_02/113107343" TargetMode="External" /><Relationship Id="rId27" Type="http://schemas.openxmlformats.org/officeDocument/2006/relationships/hyperlink" Target="https://podminky.urs.cz/item/CS_URS_2022_02/121103111" TargetMode="External" /><Relationship Id="rId28" Type="http://schemas.openxmlformats.org/officeDocument/2006/relationships/hyperlink" Target="https://podminky.urs.cz/item/CS_URS_2022_02/122252204" TargetMode="External" /><Relationship Id="rId29" Type="http://schemas.openxmlformats.org/officeDocument/2006/relationships/hyperlink" Target="https://podminky.urs.cz/item/CS_URS_2022_02/132151104" TargetMode="External" /><Relationship Id="rId30" Type="http://schemas.openxmlformats.org/officeDocument/2006/relationships/hyperlink" Target="https://podminky.urs.cz/item/CS_URS_2022_02/162201411" TargetMode="External" /><Relationship Id="rId31" Type="http://schemas.openxmlformats.org/officeDocument/2006/relationships/hyperlink" Target="https://podminky.urs.cz/item/CS_URS_2022_02/162201412" TargetMode="External" /><Relationship Id="rId32" Type="http://schemas.openxmlformats.org/officeDocument/2006/relationships/hyperlink" Target="https://podminky.urs.cz/item/CS_URS_2022_02/162201413" TargetMode="External" /><Relationship Id="rId33" Type="http://schemas.openxmlformats.org/officeDocument/2006/relationships/hyperlink" Target="https://podminky.urs.cz/item/CS_URS_2022_02/162201414" TargetMode="External" /><Relationship Id="rId34" Type="http://schemas.openxmlformats.org/officeDocument/2006/relationships/hyperlink" Target="https://podminky.urs.cz/item/CS_URS_2022_02/162201510" TargetMode="External" /><Relationship Id="rId35" Type="http://schemas.openxmlformats.org/officeDocument/2006/relationships/hyperlink" Target="https://podminky.urs.cz/item/CS_URS_2022_02/162201421" TargetMode="External" /><Relationship Id="rId36" Type="http://schemas.openxmlformats.org/officeDocument/2006/relationships/hyperlink" Target="https://podminky.urs.cz/item/CS_URS_2022_02/162201422" TargetMode="External" /><Relationship Id="rId37" Type="http://schemas.openxmlformats.org/officeDocument/2006/relationships/hyperlink" Target="https://podminky.urs.cz/item/CS_URS_2022_02/162201423" TargetMode="External" /><Relationship Id="rId38" Type="http://schemas.openxmlformats.org/officeDocument/2006/relationships/hyperlink" Target="https://podminky.urs.cz/item/CS_URS_2022_02/162201424" TargetMode="External" /><Relationship Id="rId39" Type="http://schemas.openxmlformats.org/officeDocument/2006/relationships/hyperlink" Target="https://podminky.urs.cz/item/CS_URS_2022_02/162201520" TargetMode="External" /><Relationship Id="rId40" Type="http://schemas.openxmlformats.org/officeDocument/2006/relationships/hyperlink" Target="https://podminky.urs.cz/item/CS_URS_2022_02/162301951" TargetMode="External" /><Relationship Id="rId41" Type="http://schemas.openxmlformats.org/officeDocument/2006/relationships/hyperlink" Target="https://podminky.urs.cz/item/CS_URS_2022_02/162301952" TargetMode="External" /><Relationship Id="rId42" Type="http://schemas.openxmlformats.org/officeDocument/2006/relationships/hyperlink" Target="https://podminky.urs.cz/item/CS_URS_2022_02/162301953" TargetMode="External" /><Relationship Id="rId43" Type="http://schemas.openxmlformats.org/officeDocument/2006/relationships/hyperlink" Target="https://podminky.urs.cz/item/CS_URS_2022_02/162301954" TargetMode="External" /><Relationship Id="rId44" Type="http://schemas.openxmlformats.org/officeDocument/2006/relationships/hyperlink" Target="https://podminky.urs.cz/item/CS_URS_2022_02/162301955" TargetMode="External" /><Relationship Id="rId45" Type="http://schemas.openxmlformats.org/officeDocument/2006/relationships/hyperlink" Target="https://podminky.urs.cz/item/CS_URS_2022_02/162301971" TargetMode="External" /><Relationship Id="rId46" Type="http://schemas.openxmlformats.org/officeDocument/2006/relationships/hyperlink" Target="https://podminky.urs.cz/item/CS_URS_2022_02/162301972" TargetMode="External" /><Relationship Id="rId47" Type="http://schemas.openxmlformats.org/officeDocument/2006/relationships/hyperlink" Target="https://podminky.urs.cz/item/CS_URS_2022_02/162301973" TargetMode="External" /><Relationship Id="rId48" Type="http://schemas.openxmlformats.org/officeDocument/2006/relationships/hyperlink" Target="https://podminky.urs.cz/item/CS_URS_2022_02/162301974" TargetMode="External" /><Relationship Id="rId49" Type="http://schemas.openxmlformats.org/officeDocument/2006/relationships/hyperlink" Target="https://podminky.urs.cz/item/CS_URS_2022_02/162301975" TargetMode="External" /><Relationship Id="rId50" Type="http://schemas.openxmlformats.org/officeDocument/2006/relationships/hyperlink" Target="https://podminky.urs.cz/item/CS_URS_2022_02/162351104" TargetMode="External" /><Relationship Id="rId51" Type="http://schemas.openxmlformats.org/officeDocument/2006/relationships/hyperlink" Target="https://podminky.urs.cz/item/CS_URS_2022_02/162751117" TargetMode="External" /><Relationship Id="rId52" Type="http://schemas.openxmlformats.org/officeDocument/2006/relationships/hyperlink" Target="https://podminky.urs.cz/item/CS_URS_2022_02/162751119" TargetMode="External" /><Relationship Id="rId53" Type="http://schemas.openxmlformats.org/officeDocument/2006/relationships/hyperlink" Target="https://podminky.urs.cz/item/CS_URS_2022_02/167151111" TargetMode="External" /><Relationship Id="rId54" Type="http://schemas.openxmlformats.org/officeDocument/2006/relationships/hyperlink" Target="https://podminky.urs.cz/item/CS_URS_2022_02/171151111" TargetMode="External" /><Relationship Id="rId55" Type="http://schemas.openxmlformats.org/officeDocument/2006/relationships/hyperlink" Target="https://podminky.urs.cz/item/CS_URS_2022_02/171201201" TargetMode="External" /><Relationship Id="rId56" Type="http://schemas.openxmlformats.org/officeDocument/2006/relationships/hyperlink" Target="https://podminky.urs.cz/item/CS_URS_2022_02/171201231" TargetMode="External" /><Relationship Id="rId57" Type="http://schemas.openxmlformats.org/officeDocument/2006/relationships/hyperlink" Target="https://podminky.urs.cz/item/CS_URS_2022_02/181151321" TargetMode="External" /><Relationship Id="rId58" Type="http://schemas.openxmlformats.org/officeDocument/2006/relationships/hyperlink" Target="https://podminky.urs.cz/item/CS_URS_2022_02/181152302" TargetMode="External" /><Relationship Id="rId59" Type="http://schemas.openxmlformats.org/officeDocument/2006/relationships/hyperlink" Target="https://podminky.urs.cz/item/CS_URS_2022_02/181351113" TargetMode="External" /><Relationship Id="rId60" Type="http://schemas.openxmlformats.org/officeDocument/2006/relationships/hyperlink" Target="https://podminky.urs.cz/item/CS_URS_2022_02/182151111" TargetMode="External" /><Relationship Id="rId61" Type="http://schemas.openxmlformats.org/officeDocument/2006/relationships/hyperlink" Target="https://podminky.urs.cz/item/CS_URS_2022_02/182251101" TargetMode="External" /><Relationship Id="rId62" Type="http://schemas.openxmlformats.org/officeDocument/2006/relationships/hyperlink" Target="https://podminky.urs.cz/item/CS_URS_2022_01/184802111" TargetMode="External" /><Relationship Id="rId63" Type="http://schemas.openxmlformats.org/officeDocument/2006/relationships/hyperlink" Target="https://podminky.urs.cz/item/CS_URS_2022_02/211531111" TargetMode="External" /><Relationship Id="rId64" Type="http://schemas.openxmlformats.org/officeDocument/2006/relationships/hyperlink" Target="https://podminky.urs.cz/item/CS_URS_2022_02/211971121" TargetMode="External" /><Relationship Id="rId65" Type="http://schemas.openxmlformats.org/officeDocument/2006/relationships/hyperlink" Target="https://podminky.urs.cz/item/CS_URS_2022_02/212755214" TargetMode="External" /><Relationship Id="rId66" Type="http://schemas.openxmlformats.org/officeDocument/2006/relationships/hyperlink" Target="https://podminky.urs.cz/item/CS_URS_2022_02/561081121" TargetMode="External" /><Relationship Id="rId67" Type="http://schemas.openxmlformats.org/officeDocument/2006/relationships/hyperlink" Target="https://podminky.urs.cz/item/CS_URS_2022_02/564851111" TargetMode="External" /><Relationship Id="rId68" Type="http://schemas.openxmlformats.org/officeDocument/2006/relationships/hyperlink" Target="https://podminky.urs.cz/item/CS_URS_2022_02/564861111" TargetMode="External" /><Relationship Id="rId69" Type="http://schemas.openxmlformats.org/officeDocument/2006/relationships/hyperlink" Target="https://podminky.urs.cz/item/CS_URS_2022_02/565165121" TargetMode="External" /><Relationship Id="rId70" Type="http://schemas.openxmlformats.org/officeDocument/2006/relationships/hyperlink" Target="https://podminky.urs.cz/item/CS_URS_2022_02/569831111" TargetMode="External" /><Relationship Id="rId71" Type="http://schemas.openxmlformats.org/officeDocument/2006/relationships/hyperlink" Target="https://podminky.urs.cz/item/CS_URS_2022_02/569903311" TargetMode="External" /><Relationship Id="rId72" Type="http://schemas.openxmlformats.org/officeDocument/2006/relationships/hyperlink" Target="https://podminky.urs.cz/item/CS_URS_2022_02/573111112" TargetMode="External" /><Relationship Id="rId73" Type="http://schemas.openxmlformats.org/officeDocument/2006/relationships/hyperlink" Target="https://podminky.urs.cz/item/CS_URS_2022_02/573231108" TargetMode="External" /><Relationship Id="rId74" Type="http://schemas.openxmlformats.org/officeDocument/2006/relationships/hyperlink" Target="https://podminky.urs.cz/item/CS_URS_2022_02/577134121" TargetMode="External" /><Relationship Id="rId75" Type="http://schemas.openxmlformats.org/officeDocument/2006/relationships/hyperlink" Target="https://podminky.urs.cz/item/CS_URS_2022_02/912211111" TargetMode="External" /><Relationship Id="rId76" Type="http://schemas.openxmlformats.org/officeDocument/2006/relationships/hyperlink" Target="https://podminky.urs.cz/item/CS_URS_2022_02/913121111" TargetMode="External" /><Relationship Id="rId77" Type="http://schemas.openxmlformats.org/officeDocument/2006/relationships/hyperlink" Target="https://podminky.urs.cz/item/CS_URS_2022_02/913121211" TargetMode="External" /><Relationship Id="rId78" Type="http://schemas.openxmlformats.org/officeDocument/2006/relationships/hyperlink" Target="https://podminky.urs.cz/item/CS_URS_2022_02/919731122" TargetMode="External" /><Relationship Id="rId79" Type="http://schemas.openxmlformats.org/officeDocument/2006/relationships/hyperlink" Target="https://podminky.urs.cz/item/CS_URS_2022_02/919732221" TargetMode="External" /><Relationship Id="rId80" Type="http://schemas.openxmlformats.org/officeDocument/2006/relationships/hyperlink" Target="https://podminky.urs.cz/item/CS_URS_2022_02/919735112" TargetMode="External" /><Relationship Id="rId81" Type="http://schemas.openxmlformats.org/officeDocument/2006/relationships/hyperlink" Target="https://podminky.urs.cz/item/CS_URS_2022_02/997221551" TargetMode="External" /><Relationship Id="rId82" Type="http://schemas.openxmlformats.org/officeDocument/2006/relationships/hyperlink" Target="https://podminky.urs.cz/item/CS_URS_2022_02/997221559" TargetMode="External" /><Relationship Id="rId83" Type="http://schemas.openxmlformats.org/officeDocument/2006/relationships/hyperlink" Target="https://podminky.urs.cz/item/CS_URS_2022_02/997221561" TargetMode="External" /><Relationship Id="rId84" Type="http://schemas.openxmlformats.org/officeDocument/2006/relationships/hyperlink" Target="https://podminky.urs.cz/item/CS_URS_2022_02/997221569" TargetMode="External" /><Relationship Id="rId85" Type="http://schemas.openxmlformats.org/officeDocument/2006/relationships/hyperlink" Target="https://podminky.urs.cz/item/CS_URS_2022_02/997221658" TargetMode="External" /><Relationship Id="rId86" Type="http://schemas.openxmlformats.org/officeDocument/2006/relationships/hyperlink" Target="https://podminky.urs.cz/item/CS_URS_2022_02/997221658.1" TargetMode="External" /><Relationship Id="rId87" Type="http://schemas.openxmlformats.org/officeDocument/2006/relationships/hyperlink" Target="https://podminky.urs.cz/item/CS_URS_2022_02/997221873" TargetMode="External" /><Relationship Id="rId88" Type="http://schemas.openxmlformats.org/officeDocument/2006/relationships/hyperlink" Target="https://podminky.urs.cz/item/CS_URS_2022_02/997221875" TargetMode="External" /><Relationship Id="rId89" Type="http://schemas.openxmlformats.org/officeDocument/2006/relationships/hyperlink" Target="https://podminky.urs.cz/item/CS_URS_2022_02/998225111" TargetMode="External" /><Relationship Id="rId9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111322" TargetMode="External" /><Relationship Id="rId2" Type="http://schemas.openxmlformats.org/officeDocument/2006/relationships/hyperlink" Target="https://podminky.urs.cz/item/CS_URS_2022_02/181451311" TargetMode="External" /><Relationship Id="rId3" Type="http://schemas.openxmlformats.org/officeDocument/2006/relationships/hyperlink" Target="https://podminky.urs.cz/item/CS_URS_2022_02/183101114" TargetMode="External" /><Relationship Id="rId4" Type="http://schemas.openxmlformats.org/officeDocument/2006/relationships/hyperlink" Target="https://podminky.urs.cz/item/CS_URS_2022_02/183101115" TargetMode="External" /><Relationship Id="rId5" Type="http://schemas.openxmlformats.org/officeDocument/2006/relationships/hyperlink" Target="https://podminky.urs.cz/item/CS_URS_2022_02/183403112" TargetMode="External" /><Relationship Id="rId6" Type="http://schemas.openxmlformats.org/officeDocument/2006/relationships/hyperlink" Target="https://podminky.urs.cz/item/CS_URS_2022_02/183403152" TargetMode="External" /><Relationship Id="rId7" Type="http://schemas.openxmlformats.org/officeDocument/2006/relationships/hyperlink" Target="https://podminky.urs.cz/item/CS_URS_2022_02/183403153" TargetMode="External" /><Relationship Id="rId8" Type="http://schemas.openxmlformats.org/officeDocument/2006/relationships/hyperlink" Target="https://podminky.urs.cz/item/CS_URS_2022_02/184102112" TargetMode="External" /><Relationship Id="rId9" Type="http://schemas.openxmlformats.org/officeDocument/2006/relationships/hyperlink" Target="https://podminky.urs.cz/item/CS_URS_2022_02/184102115" TargetMode="External" /><Relationship Id="rId10" Type="http://schemas.openxmlformats.org/officeDocument/2006/relationships/hyperlink" Target="https://podminky.urs.cz/item/CS_URS_2022_02/184215112" TargetMode="External" /><Relationship Id="rId11" Type="http://schemas.openxmlformats.org/officeDocument/2006/relationships/hyperlink" Target="https://podminky.urs.cz/item/CS_URS_2022_02/184215133" TargetMode="External" /><Relationship Id="rId12" Type="http://schemas.openxmlformats.org/officeDocument/2006/relationships/hyperlink" Target="https://podminky.urs.cz/item/CS_URS_2022_02/184215412" TargetMode="External" /><Relationship Id="rId13" Type="http://schemas.openxmlformats.org/officeDocument/2006/relationships/hyperlink" Target="https://podminky.urs.cz/item/CS_URS_2022_01/184802111" TargetMode="External" /><Relationship Id="rId14" Type="http://schemas.openxmlformats.org/officeDocument/2006/relationships/hyperlink" Target="https://podminky.urs.cz/item/CS_URS_2022_02/184813121" TargetMode="External" /><Relationship Id="rId15" Type="http://schemas.openxmlformats.org/officeDocument/2006/relationships/hyperlink" Target="https://podminky.urs.cz/item/CS_URS_2022_02/184813134" TargetMode="External" /><Relationship Id="rId16" Type="http://schemas.openxmlformats.org/officeDocument/2006/relationships/hyperlink" Target="https://podminky.urs.cz/item/CS_URS_2022_02/184911421" TargetMode="External" /><Relationship Id="rId17" Type="http://schemas.openxmlformats.org/officeDocument/2006/relationships/hyperlink" Target="https://podminky.urs.cz/item/CS_URS_2022_02/185802114" TargetMode="External" /><Relationship Id="rId18" Type="http://schemas.openxmlformats.org/officeDocument/2006/relationships/hyperlink" Target="https://podminky.urs.cz/item/CS_URS_2022_02/185804311" TargetMode="External" /><Relationship Id="rId19" Type="http://schemas.openxmlformats.org/officeDocument/2006/relationships/hyperlink" Target="https://podminky.urs.cz/item/CS_URS_2022_02/185851121" TargetMode="External" /><Relationship Id="rId20" Type="http://schemas.openxmlformats.org/officeDocument/2006/relationships/hyperlink" Target="https://podminky.urs.cz/item/CS_URS_2022_02/185851129" TargetMode="External" /><Relationship Id="rId21" Type="http://schemas.openxmlformats.org/officeDocument/2006/relationships/hyperlink" Target="https://podminky.urs.cz/item/CS_URS_2022_02/338950143" TargetMode="External" /><Relationship Id="rId22" Type="http://schemas.openxmlformats.org/officeDocument/2006/relationships/hyperlink" Target="https://podminky.urs.cz/item/CS_URS_2022_02/9982313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231" TargetMode="External" /><Relationship Id="rId2" Type="http://schemas.openxmlformats.org/officeDocument/2006/relationships/hyperlink" Target="https://podminky.urs.cz/item/CS_URS_2022_02/181411121" TargetMode="External" /><Relationship Id="rId3" Type="http://schemas.openxmlformats.org/officeDocument/2006/relationships/hyperlink" Target="https://podminky.urs.cz/item/CS_URS_2022_02/184813134" TargetMode="External" /><Relationship Id="rId4" Type="http://schemas.openxmlformats.org/officeDocument/2006/relationships/hyperlink" Target="https://podminky.urs.cz/item/CS_URS_2022_02/184911111" TargetMode="External" /><Relationship Id="rId5" Type="http://schemas.openxmlformats.org/officeDocument/2006/relationships/hyperlink" Target="https://podminky.urs.cz/item/CS_URS_2022_02/185804213" TargetMode="External" /><Relationship Id="rId6" Type="http://schemas.openxmlformats.org/officeDocument/2006/relationships/hyperlink" Target="https://podminky.urs.cz/item/CS_URS_2022_02/185804311" TargetMode="External" /><Relationship Id="rId7" Type="http://schemas.openxmlformats.org/officeDocument/2006/relationships/hyperlink" Target="https://podminky.urs.cz/item/CS_URS_2022_02/185851121" TargetMode="External" /><Relationship Id="rId8" Type="http://schemas.openxmlformats.org/officeDocument/2006/relationships/hyperlink" Target="https://podminky.urs.cz/item/CS_URS_2022_02/185851129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2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911111" TargetMode="External" /><Relationship Id="rId4" Type="http://schemas.openxmlformats.org/officeDocument/2006/relationships/hyperlink" Target="https://podminky.urs.cz/item/CS_URS_2022_02/185804213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51231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911111" TargetMode="External" /><Relationship Id="rId4" Type="http://schemas.openxmlformats.org/officeDocument/2006/relationships/hyperlink" Target="https://podminky.urs.cz/item/CS_URS_2022_02/185804213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314000" TargetMode="External" /><Relationship Id="rId2" Type="http://schemas.openxmlformats.org/officeDocument/2006/relationships/hyperlink" Target="https://podminky.urs.cz/item/CS_URS_2022_01/012203000" TargetMode="External" /><Relationship Id="rId3" Type="http://schemas.openxmlformats.org/officeDocument/2006/relationships/hyperlink" Target="https://podminky.urs.cz/item/CS_URS_2022_01/013254000" TargetMode="External" /><Relationship Id="rId4" Type="http://schemas.openxmlformats.org/officeDocument/2006/relationships/hyperlink" Target="https://podminky.urs.cz/item/CS_URS_2022_01/020001000" TargetMode="External" /><Relationship Id="rId5" Type="http://schemas.openxmlformats.org/officeDocument/2006/relationships/hyperlink" Target="https://podminky.urs.cz/item/CS_URS_2022_01/030001000" TargetMode="External" /><Relationship Id="rId6" Type="http://schemas.openxmlformats.org/officeDocument/2006/relationships/hyperlink" Target="https://podminky.urs.cz/item/CS_URS_2022_01/034303000" TargetMode="External" /><Relationship Id="rId7" Type="http://schemas.openxmlformats.org/officeDocument/2006/relationships/hyperlink" Target="https://podminky.urs.cz/item/CS_URS_2022_01/034503000" TargetMode="External" /><Relationship Id="rId8" Type="http://schemas.openxmlformats.org/officeDocument/2006/relationships/hyperlink" Target="https://podminky.urs.cz/item/CS_URS_2022_01/040001000" TargetMode="External" /><Relationship Id="rId9" Type="http://schemas.openxmlformats.org/officeDocument/2006/relationships/hyperlink" Target="https://podminky.urs.cz/item/CS_URS_2022_01/043134000" TargetMode="External" /><Relationship Id="rId10" Type="http://schemas.openxmlformats.org/officeDocument/2006/relationships/hyperlink" Target="https://podminky.urs.cz/item/CS_URS_2022_01/091002000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luh000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cesta VPC1 v k.ú. Luh nad Svatavou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Luh nad Svatavou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14. 7. 2022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 -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 Josef Bureš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Josef Bureš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ROUND(AG55+AG56+AG61,2)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ROUND(AS55+AS56+AS61,2)</f>
        <v>0</v>
      </c>
      <c r="AT54" s="108">
        <f>ROUND(SUM(AV54:AW54),2)</f>
        <v>0</v>
      </c>
      <c r="AU54" s="109">
        <f>ROUND(AU55+AU56+AU61,5)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ROUND(AZ55+AZ56+AZ61,2)</f>
        <v>0</v>
      </c>
      <c r="BA54" s="108">
        <f>ROUND(BA55+BA56+BA61,2)</f>
        <v>0</v>
      </c>
      <c r="BB54" s="108">
        <f>ROUND(BB55+BB56+BB61,2)</f>
        <v>0</v>
      </c>
      <c r="BC54" s="108">
        <f>ROUND(BC55+BC56+BC61,2)</f>
        <v>0</v>
      </c>
      <c r="BD54" s="110">
        <f>ROUND(BD55+BD56+BD61,2)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'luh010 - Polní cesta VPC1'!J30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'luh010 - Polní cesta VPC1'!P89</f>
        <v>0</v>
      </c>
      <c r="AV55" s="122">
        <f>'luh010 - Polní cesta VPC1'!J33</f>
        <v>0</v>
      </c>
      <c r="AW55" s="122">
        <f>'luh010 - Polní cesta VPC1'!J34</f>
        <v>0</v>
      </c>
      <c r="AX55" s="122">
        <f>'luh010 - Polní cesta VPC1'!J35</f>
        <v>0</v>
      </c>
      <c r="AY55" s="122">
        <f>'luh010 - Polní cesta VPC1'!J36</f>
        <v>0</v>
      </c>
      <c r="AZ55" s="122">
        <f>'luh010 - Polní cesta VPC1'!F33</f>
        <v>0</v>
      </c>
      <c r="BA55" s="122">
        <f>'luh010 - Polní cesta VPC1'!F34</f>
        <v>0</v>
      </c>
      <c r="BB55" s="122">
        <f>'luh010 - Polní cesta VPC1'!F35</f>
        <v>0</v>
      </c>
      <c r="BC55" s="122">
        <f>'luh010 - Polní cesta VPC1'!F36</f>
        <v>0</v>
      </c>
      <c r="BD55" s="124">
        <f>'luh010 - Polní cesta VPC1'!F37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24.75" customHeight="1">
      <c r="A56" s="7"/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ROUND(SUM(AG57:AG60),2)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f>ROUND(SUM(AS57:AS60),2)</f>
        <v>0</v>
      </c>
      <c r="AT56" s="122">
        <f>ROUND(SUM(AV56:AW56),2)</f>
        <v>0</v>
      </c>
      <c r="AU56" s="123">
        <f>ROUND(SUM(AU57:AU60),5)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ROUND(SUM(AZ57:AZ60),2)</f>
        <v>0</v>
      </c>
      <c r="BA56" s="122">
        <f>ROUND(SUM(BA57:BA60),2)</f>
        <v>0</v>
      </c>
      <c r="BB56" s="122">
        <f>ROUND(SUM(BB57:BB60),2)</f>
        <v>0</v>
      </c>
      <c r="BC56" s="122">
        <f>ROUND(SUM(BC57:BC60),2)</f>
        <v>0</v>
      </c>
      <c r="BD56" s="124">
        <f>ROUND(SUM(BD57:BD60),2)</f>
        <v>0</v>
      </c>
      <c r="BE56" s="7"/>
      <c r="BS56" s="125" t="s">
        <v>70</v>
      </c>
      <c r="BT56" s="125" t="s">
        <v>79</v>
      </c>
      <c r="BU56" s="125" t="s">
        <v>72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4" customFormat="1" ht="23.25" customHeight="1">
      <c r="A57" s="113" t="s">
        <v>75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'luh0200 - Příprava půdy,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v>0</v>
      </c>
      <c r="AT57" s="132">
        <f>ROUND(SUM(AV57:AW57),2)</f>
        <v>0</v>
      </c>
      <c r="AU57" s="133">
        <f>'luh0200 - Příprava půdy, ...'!P89</f>
        <v>0</v>
      </c>
      <c r="AV57" s="132">
        <f>'luh0200 - Příprava půdy, ...'!J35</f>
        <v>0</v>
      </c>
      <c r="AW57" s="132">
        <f>'luh0200 - Příprava půdy, ...'!J36</f>
        <v>0</v>
      </c>
      <c r="AX57" s="132">
        <f>'luh0200 - Příprava půdy, ...'!J37</f>
        <v>0</v>
      </c>
      <c r="AY57" s="132">
        <f>'luh0200 - Příprava půdy, ...'!J38</f>
        <v>0</v>
      </c>
      <c r="AZ57" s="132">
        <f>'luh0200 - Příprava půdy, ...'!F35</f>
        <v>0</v>
      </c>
      <c r="BA57" s="132">
        <f>'luh0200 - Příprava půdy, ...'!F36</f>
        <v>0</v>
      </c>
      <c r="BB57" s="132">
        <f>'luh0200 - Příprava půdy, ...'!F37</f>
        <v>0</v>
      </c>
      <c r="BC57" s="132">
        <f>'luh0200 - Příprava půdy, ...'!F38</f>
        <v>0</v>
      </c>
      <c r="BD57" s="134">
        <f>'luh0200 - Příprava půdy, ...'!F39</f>
        <v>0</v>
      </c>
      <c r="BE57" s="4"/>
      <c r="BT57" s="135" t="s">
        <v>81</v>
      </c>
      <c r="BV57" s="135" t="s">
        <v>73</v>
      </c>
      <c r="BW57" s="135" t="s">
        <v>88</v>
      </c>
      <c r="BX57" s="135" t="s">
        <v>84</v>
      </c>
      <c r="CL57" s="135" t="s">
        <v>19</v>
      </c>
    </row>
    <row r="58" s="4" customFormat="1" ht="16.5" customHeight="1">
      <c r="A58" s="113" t="s">
        <v>75</v>
      </c>
      <c r="B58" s="65"/>
      <c r="C58" s="127"/>
      <c r="D58" s="127"/>
      <c r="E58" s="128" t="s">
        <v>89</v>
      </c>
      <c r="F58" s="128"/>
      <c r="G58" s="128"/>
      <c r="H58" s="128"/>
      <c r="I58" s="128"/>
      <c r="J58" s="127"/>
      <c r="K58" s="128" t="s">
        <v>90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'luh0201 - Rozvojová péče 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'luh0201 - Rozvojová péče ...'!P87</f>
        <v>0</v>
      </c>
      <c r="AV58" s="132">
        <f>'luh0201 - Rozvojová péče ...'!J35</f>
        <v>0</v>
      </c>
      <c r="AW58" s="132">
        <f>'luh0201 - Rozvojová péče ...'!J36</f>
        <v>0</v>
      </c>
      <c r="AX58" s="132">
        <f>'luh0201 - Rozvojová péče ...'!J37</f>
        <v>0</v>
      </c>
      <c r="AY58" s="132">
        <f>'luh0201 - Rozvojová péče ...'!J38</f>
        <v>0</v>
      </c>
      <c r="AZ58" s="132">
        <f>'luh0201 - Rozvojová péče ...'!F35</f>
        <v>0</v>
      </c>
      <c r="BA58" s="132">
        <f>'luh0201 - Rozvojová péče ...'!F36</f>
        <v>0</v>
      </c>
      <c r="BB58" s="132">
        <f>'luh0201 - Rozvojová péče ...'!F37</f>
        <v>0</v>
      </c>
      <c r="BC58" s="132">
        <f>'luh0201 - Rozvojová péče ...'!F38</f>
        <v>0</v>
      </c>
      <c r="BD58" s="134">
        <f>'luh0201 - Rozvojová péče ...'!F39</f>
        <v>0</v>
      </c>
      <c r="BE58" s="4"/>
      <c r="BT58" s="135" t="s">
        <v>81</v>
      </c>
      <c r="BV58" s="135" t="s">
        <v>73</v>
      </c>
      <c r="BW58" s="135" t="s">
        <v>91</v>
      </c>
      <c r="BX58" s="135" t="s">
        <v>84</v>
      </c>
      <c r="CL58" s="135" t="s">
        <v>19</v>
      </c>
    </row>
    <row r="59" s="4" customFormat="1" ht="16.5" customHeight="1">
      <c r="A59" s="113" t="s">
        <v>75</v>
      </c>
      <c r="B59" s="65"/>
      <c r="C59" s="127"/>
      <c r="D59" s="127"/>
      <c r="E59" s="128" t="s">
        <v>92</v>
      </c>
      <c r="F59" s="128"/>
      <c r="G59" s="128"/>
      <c r="H59" s="128"/>
      <c r="I59" s="128"/>
      <c r="J59" s="127"/>
      <c r="K59" s="128" t="s">
        <v>93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'luh0202 - Rozvojová péče 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'luh0202 - Rozvojová péče ...'!P87</f>
        <v>0</v>
      </c>
      <c r="AV59" s="132">
        <f>'luh0202 - Rozvojová péče ...'!J35</f>
        <v>0</v>
      </c>
      <c r="AW59" s="132">
        <f>'luh0202 - Rozvojová péče ...'!J36</f>
        <v>0</v>
      </c>
      <c r="AX59" s="132">
        <f>'luh0202 - Rozvojová péče ...'!J37</f>
        <v>0</v>
      </c>
      <c r="AY59" s="132">
        <f>'luh0202 - Rozvojová péče ...'!J38</f>
        <v>0</v>
      </c>
      <c r="AZ59" s="132">
        <f>'luh0202 - Rozvojová péče ...'!F35</f>
        <v>0</v>
      </c>
      <c r="BA59" s="132">
        <f>'luh0202 - Rozvojová péče ...'!F36</f>
        <v>0</v>
      </c>
      <c r="BB59" s="132">
        <f>'luh0202 - Rozvojová péče ...'!F37</f>
        <v>0</v>
      </c>
      <c r="BC59" s="132">
        <f>'luh0202 - Rozvojová péče ...'!F38</f>
        <v>0</v>
      </c>
      <c r="BD59" s="134">
        <f>'luh0202 - Rozvojová péče ...'!F39</f>
        <v>0</v>
      </c>
      <c r="BE59" s="4"/>
      <c r="BT59" s="135" t="s">
        <v>81</v>
      </c>
      <c r="BV59" s="135" t="s">
        <v>73</v>
      </c>
      <c r="BW59" s="135" t="s">
        <v>94</v>
      </c>
      <c r="BX59" s="135" t="s">
        <v>84</v>
      </c>
      <c r="CL59" s="135" t="s">
        <v>19</v>
      </c>
    </row>
    <row r="60" s="4" customFormat="1" ht="16.5" customHeight="1">
      <c r="A60" s="113" t="s">
        <v>75</v>
      </c>
      <c r="B60" s="65"/>
      <c r="C60" s="127"/>
      <c r="D60" s="127"/>
      <c r="E60" s="128" t="s">
        <v>95</v>
      </c>
      <c r="F60" s="128"/>
      <c r="G60" s="128"/>
      <c r="H60" s="128"/>
      <c r="I60" s="128"/>
      <c r="J60" s="127"/>
      <c r="K60" s="128" t="s">
        <v>96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'luh0203 - Rozvojová péče 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87</v>
      </c>
      <c r="AR60" s="67"/>
      <c r="AS60" s="131">
        <v>0</v>
      </c>
      <c r="AT60" s="132">
        <f>ROUND(SUM(AV60:AW60),2)</f>
        <v>0</v>
      </c>
      <c r="AU60" s="133">
        <f>'luh0203 - Rozvojová péče ...'!P87</f>
        <v>0</v>
      </c>
      <c r="AV60" s="132">
        <f>'luh0203 - Rozvojová péče ...'!J35</f>
        <v>0</v>
      </c>
      <c r="AW60" s="132">
        <f>'luh0203 - Rozvojová péče ...'!J36</f>
        <v>0</v>
      </c>
      <c r="AX60" s="132">
        <f>'luh0203 - Rozvojová péče ...'!J37</f>
        <v>0</v>
      </c>
      <c r="AY60" s="132">
        <f>'luh0203 - Rozvojová péče ...'!J38</f>
        <v>0</v>
      </c>
      <c r="AZ60" s="132">
        <f>'luh0203 - Rozvojová péče ...'!F35</f>
        <v>0</v>
      </c>
      <c r="BA60" s="132">
        <f>'luh0203 - Rozvojová péče ...'!F36</f>
        <v>0</v>
      </c>
      <c r="BB60" s="132">
        <f>'luh0203 - Rozvojová péče ...'!F37</f>
        <v>0</v>
      </c>
      <c r="BC60" s="132">
        <f>'luh0203 - Rozvojová péče ...'!F38</f>
        <v>0</v>
      </c>
      <c r="BD60" s="134">
        <f>'luh0203 - Rozvojová péče ...'!F39</f>
        <v>0</v>
      </c>
      <c r="BE60" s="4"/>
      <c r="BT60" s="135" t="s">
        <v>81</v>
      </c>
      <c r="BV60" s="135" t="s">
        <v>73</v>
      </c>
      <c r="BW60" s="135" t="s">
        <v>97</v>
      </c>
      <c r="BX60" s="135" t="s">
        <v>84</v>
      </c>
      <c r="CL60" s="135" t="s">
        <v>19</v>
      </c>
    </row>
    <row r="61" s="7" customFormat="1" ht="16.5" customHeight="1">
      <c r="A61" s="113" t="s">
        <v>75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'luhvrn - VON - Vedlejší a...'!J30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78</v>
      </c>
      <c r="AR61" s="120"/>
      <c r="AS61" s="136">
        <v>0</v>
      </c>
      <c r="AT61" s="137">
        <f>ROUND(SUM(AV61:AW61),2)</f>
        <v>0</v>
      </c>
      <c r="AU61" s="138">
        <f>'luhvrn - VON - Vedlejší a...'!P85</f>
        <v>0</v>
      </c>
      <c r="AV61" s="137">
        <f>'luhvrn - VON - Vedlejší a...'!J33</f>
        <v>0</v>
      </c>
      <c r="AW61" s="137">
        <f>'luhvrn - VON - Vedlejší a...'!J34</f>
        <v>0</v>
      </c>
      <c r="AX61" s="137">
        <f>'luhvrn - VON - Vedlejší a...'!J35</f>
        <v>0</v>
      </c>
      <c r="AY61" s="137">
        <f>'luhvrn - VON - Vedlejší a...'!J36</f>
        <v>0</v>
      </c>
      <c r="AZ61" s="137">
        <f>'luhvrn - VON - Vedlejší a...'!F33</f>
        <v>0</v>
      </c>
      <c r="BA61" s="137">
        <f>'luhvrn - VON - Vedlejší a...'!F34</f>
        <v>0</v>
      </c>
      <c r="BB61" s="137">
        <f>'luhvrn - VON - Vedlejší a...'!F35</f>
        <v>0</v>
      </c>
      <c r="BC61" s="137">
        <f>'luhvrn - VON - Vedlejší a...'!F36</f>
        <v>0</v>
      </c>
      <c r="BD61" s="139">
        <f>'luhvrn - VON - Vedlejší a...'!F37</f>
        <v>0</v>
      </c>
      <c r="BE61" s="7"/>
      <c r="BT61" s="125" t="s">
        <v>79</v>
      </c>
      <c r="BV61" s="125" t="s">
        <v>73</v>
      </c>
      <c r="BW61" s="125" t="s">
        <v>100</v>
      </c>
      <c r="BX61" s="125" t="s">
        <v>5</v>
      </c>
      <c r="CL61" s="125" t="s">
        <v>19</v>
      </c>
      <c r="CM61" s="125" t="s">
        <v>81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9VEPwkXSZaUhyWzPSK57JY3O5GR3q6C4E/xeEXJ1trpIs2zrtNEUl+bJ0tk96gn4vLaf6DnoV6inE0NXwTaFLw==" hashValue="IkDi7WdzyKGC0PiCixogX4SpWgvTAegftCobKMZTPDzZs7TDCBu9pAIi5bAX2d+tJPDmgdh9Zn9Tcr4r1W19B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luh010 - Polní cesta VPC1'!C2" display="/"/>
    <hyperlink ref="A57" location="'luh0200 - Příprava půdy, ...'!C2" display="/"/>
    <hyperlink ref="A58" location="'luh0201 - Rozvojová péče ...'!C2" display="/"/>
    <hyperlink ref="A59" location="'luh0202 - Rozvojová péče ...'!C2" display="/"/>
    <hyperlink ref="A60" location="'luh0203 - Rozvojová péče ...'!C2" display="/"/>
    <hyperlink ref="A61" location="'luhvrn - VON - Vedlejší 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14. 7. 2022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ROUND((SUM(BE89:BE544)),  2)</f>
        <v>0</v>
      </c>
      <c r="G33" s="40"/>
      <c r="H33" s="40"/>
      <c r="I33" s="159">
        <v>0.20999999999999999</v>
      </c>
      <c r="J33" s="158">
        <f>ROUND(((SUM(BE89:BE544))*I33),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ROUND((SUM(BF89:BF544)),  2)</f>
        <v>0</v>
      </c>
      <c r="G34" s="40"/>
      <c r="H34" s="40"/>
      <c r="I34" s="159">
        <v>0.14999999999999999</v>
      </c>
      <c r="J34" s="158">
        <f>ROUND(((SUM(BF89:BF544))*I34),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ROUND((SUM(BG89:BG544)),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ROUND((SUM(BH89:BH544)),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ROUND((SUM(BI89:BI544)),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Polní cesta VPC1 v k.ú. Luh nad Svatavou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luh010 - Polní cesta VPC1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Luh nad Svatavou</v>
      </c>
      <c r="G52" s="42"/>
      <c r="H52" s="42"/>
      <c r="I52" s="34" t="s">
        <v>23</v>
      </c>
      <c r="J52" s="74" t="str">
        <f>IF(J12="","",J12)</f>
        <v>14. 7. 2022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ČR - Státní pozemkový úřad</v>
      </c>
      <c r="G54" s="42"/>
      <c r="H54" s="42"/>
      <c r="I54" s="34" t="s">
        <v>31</v>
      </c>
      <c r="J54" s="38" t="str">
        <f>E21</f>
        <v>Ing. Josef Bureš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Josef Bureš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105</v>
      </c>
      <c r="D57" s="173"/>
      <c r="E57" s="173"/>
      <c r="F57" s="173"/>
      <c r="G57" s="173"/>
      <c r="H57" s="173"/>
      <c r="I57" s="173"/>
      <c r="J57" s="174" t="s">
        <v>106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76"/>
      <c r="C60" s="177"/>
      <c r="D60" s="178" t="s">
        <v>108</v>
      </c>
      <c r="E60" s="179"/>
      <c r="F60" s="179"/>
      <c r="G60" s="179"/>
      <c r="H60" s="179"/>
      <c r="I60" s="179"/>
      <c r="J60" s="180">
        <f>J90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109</v>
      </c>
      <c r="E61" s="184"/>
      <c r="F61" s="184"/>
      <c r="G61" s="184"/>
      <c r="H61" s="184"/>
      <c r="I61" s="184"/>
      <c r="J61" s="185">
        <f>J91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110</v>
      </c>
      <c r="E62" s="184"/>
      <c r="F62" s="184"/>
      <c r="G62" s="184"/>
      <c r="H62" s="184"/>
      <c r="I62" s="184"/>
      <c r="J62" s="185">
        <f>J383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111</v>
      </c>
      <c r="E63" s="184"/>
      <c r="F63" s="184"/>
      <c r="G63" s="184"/>
      <c r="H63" s="184"/>
      <c r="I63" s="184"/>
      <c r="J63" s="185">
        <f>J406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112</v>
      </c>
      <c r="E64" s="184"/>
      <c r="F64" s="184"/>
      <c r="G64" s="184"/>
      <c r="H64" s="184"/>
      <c r="I64" s="184"/>
      <c r="J64" s="185">
        <f>J413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113</v>
      </c>
      <c r="E65" s="184"/>
      <c r="F65" s="184"/>
      <c r="G65" s="184"/>
      <c r="H65" s="184"/>
      <c r="I65" s="184"/>
      <c r="J65" s="185">
        <f>J460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114</v>
      </c>
      <c r="E66" s="184"/>
      <c r="F66" s="184"/>
      <c r="G66" s="184"/>
      <c r="H66" s="184"/>
      <c r="I66" s="184"/>
      <c r="J66" s="185">
        <f>J490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115</v>
      </c>
      <c r="E67" s="184"/>
      <c r="F67" s="184"/>
      <c r="G67" s="184"/>
      <c r="H67" s="184"/>
      <c r="I67" s="184"/>
      <c r="J67" s="185">
        <f>J533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116</v>
      </c>
      <c r="E68" s="179"/>
      <c r="F68" s="179"/>
      <c r="G68" s="179"/>
      <c r="H68" s="179"/>
      <c r="I68" s="179"/>
      <c r="J68" s="180">
        <f>J537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117</v>
      </c>
      <c r="E69" s="184"/>
      <c r="F69" s="184"/>
      <c r="G69" s="184"/>
      <c r="H69" s="184"/>
      <c r="I69" s="184"/>
      <c r="J69" s="185">
        <f>J538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118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Polní cesta VPC1 v k.ú. Luh nad Svatavou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102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luh010 - Polní cesta VPC1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Luh nad Svatavou</v>
      </c>
      <c r="G83" s="42"/>
      <c r="H83" s="42"/>
      <c r="I83" s="34" t="s">
        <v>23</v>
      </c>
      <c r="J83" s="74" t="str">
        <f>IF(J12="","",J12)</f>
        <v>14. 7. 2022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ČR - Státní pozemkový úřad</v>
      </c>
      <c r="G85" s="42"/>
      <c r="H85" s="42"/>
      <c r="I85" s="34" t="s">
        <v>31</v>
      </c>
      <c r="J85" s="38" t="str">
        <f>E21</f>
        <v>Ing. Josef Bureš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Ing. Josef Bureš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119</v>
      </c>
      <c r="D88" s="190" t="s">
        <v>56</v>
      </c>
      <c r="E88" s="190" t="s">
        <v>52</v>
      </c>
      <c r="F88" s="190" t="s">
        <v>53</v>
      </c>
      <c r="G88" s="190" t="s">
        <v>120</v>
      </c>
      <c r="H88" s="190" t="s">
        <v>121</v>
      </c>
      <c r="I88" s="190" t="s">
        <v>122</v>
      </c>
      <c r="J88" s="190" t="s">
        <v>106</v>
      </c>
      <c r="K88" s="191" t="s">
        <v>123</v>
      </c>
      <c r="L88" s="192"/>
      <c r="M88" s="94" t="s">
        <v>19</v>
      </c>
      <c r="N88" s="95" t="s">
        <v>41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P90+P537</f>
        <v>0</v>
      </c>
      <c r="Q89" s="98"/>
      <c r="R89" s="195">
        <f>R90+R537</f>
        <v>607.58920483499992</v>
      </c>
      <c r="S89" s="98"/>
      <c r="T89" s="196">
        <f>T90+T537</f>
        <v>8.6939999999999991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107</v>
      </c>
      <c r="BK89" s="197">
        <f>BK90+BK537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131</v>
      </c>
      <c r="F90" s="201" t="s">
        <v>132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P91+P383+P406+P413+P460+P490+P533</f>
        <v>0</v>
      </c>
      <c r="Q90" s="206"/>
      <c r="R90" s="207">
        <f>R91+R383+R406+R413+R460+R490+R533</f>
        <v>607.56568483499996</v>
      </c>
      <c r="S90" s="206"/>
      <c r="T90" s="208">
        <f>T91+T383+T406+T413+T460+T490+T533</f>
        <v>8.6939999999999991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70</v>
      </c>
      <c r="AU90" s="210" t="s">
        <v>71</v>
      </c>
      <c r="AY90" s="209" t="s">
        <v>133</v>
      </c>
      <c r="BK90" s="211">
        <f>BK91+BK383+BK406+BK413+BK460+BK490+BK533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79</v>
      </c>
      <c r="F91" s="212" t="s">
        <v>134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SUM(P92:P382)</f>
        <v>0</v>
      </c>
      <c r="Q91" s="206"/>
      <c r="R91" s="207">
        <f>SUM(R92:R382)</f>
        <v>252</v>
      </c>
      <c r="S91" s="206"/>
      <c r="T91" s="208">
        <f>SUM(T92:T382)</f>
        <v>8.6939999999999991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79</v>
      </c>
      <c r="AY91" s="209" t="s">
        <v>133</v>
      </c>
      <c r="BK91" s="211">
        <f>SUM(BK92:BK382)</f>
        <v>0</v>
      </c>
    </row>
    <row r="92" s="2" customFormat="1" ht="21.75" customHeight="1">
      <c r="A92" s="40"/>
      <c r="B92" s="41"/>
      <c r="C92" s="214" t="s">
        <v>79</v>
      </c>
      <c r="D92" s="214" t="s">
        <v>135</v>
      </c>
      <c r="E92" s="215" t="s">
        <v>136</v>
      </c>
      <c r="F92" s="216" t="s">
        <v>137</v>
      </c>
      <c r="G92" s="217" t="s">
        <v>138</v>
      </c>
      <c r="H92" s="218">
        <v>3600</v>
      </c>
      <c r="I92" s="219"/>
      <c r="J92" s="220">
        <f>ROUND(I92*H92,2)</f>
        <v>0</v>
      </c>
      <c r="K92" s="216" t="s">
        <v>139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81</v>
      </c>
      <c r="AY92" s="19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140</v>
      </c>
      <c r="BM92" s="225" t="s">
        <v>141</v>
      </c>
    </row>
    <row r="93" s="2" customFormat="1">
      <c r="A93" s="40"/>
      <c r="B93" s="41"/>
      <c r="C93" s="42"/>
      <c r="D93" s="227" t="s">
        <v>142</v>
      </c>
      <c r="E93" s="42"/>
      <c r="F93" s="228" t="s">
        <v>143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81</v>
      </c>
    </row>
    <row r="94" s="2" customFormat="1">
      <c r="A94" s="40"/>
      <c r="B94" s="41"/>
      <c r="C94" s="42"/>
      <c r="D94" s="232" t="s">
        <v>144</v>
      </c>
      <c r="E94" s="42"/>
      <c r="F94" s="233" t="s">
        <v>145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144</v>
      </c>
      <c r="AU94" s="19" t="s">
        <v>81</v>
      </c>
    </row>
    <row r="95" s="2" customFormat="1">
      <c r="A95" s="40"/>
      <c r="B95" s="41"/>
      <c r="C95" s="42"/>
      <c r="D95" s="227" t="s">
        <v>146</v>
      </c>
      <c r="E95" s="42"/>
      <c r="F95" s="234" t="s">
        <v>147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146</v>
      </c>
      <c r="AU95" s="19" t="s">
        <v>81</v>
      </c>
    </row>
    <row r="96" s="13" customFormat="1">
      <c r="A96" s="13"/>
      <c r="B96" s="235"/>
      <c r="C96" s="236"/>
      <c r="D96" s="227" t="s">
        <v>148</v>
      </c>
      <c r="E96" s="237" t="s">
        <v>19</v>
      </c>
      <c r="F96" s="238" t="s">
        <v>149</v>
      </c>
      <c r="G96" s="236"/>
      <c r="H96" s="239">
        <v>3600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148</v>
      </c>
      <c r="AU96" s="245" t="s">
        <v>81</v>
      </c>
      <c r="AV96" s="13" t="s">
        <v>81</v>
      </c>
      <c r="AW96" s="13" t="s">
        <v>33</v>
      </c>
      <c r="AX96" s="13" t="s">
        <v>79</v>
      </c>
      <c r="AY96" s="245" t="s">
        <v>133</v>
      </c>
    </row>
    <row r="97" s="2" customFormat="1" ht="21.75" customHeight="1">
      <c r="A97" s="40"/>
      <c r="B97" s="41"/>
      <c r="C97" s="214" t="s">
        <v>81</v>
      </c>
      <c r="D97" s="214" t="s">
        <v>135</v>
      </c>
      <c r="E97" s="215" t="s">
        <v>150</v>
      </c>
      <c r="F97" s="216" t="s">
        <v>151</v>
      </c>
      <c r="G97" s="217" t="s">
        <v>138</v>
      </c>
      <c r="H97" s="218">
        <v>615</v>
      </c>
      <c r="I97" s="219"/>
      <c r="J97" s="220">
        <f>ROUND(I97*H97,2)</f>
        <v>0</v>
      </c>
      <c r="K97" s="216" t="s">
        <v>139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140</v>
      </c>
      <c r="AT97" s="225" t="s">
        <v>135</v>
      </c>
      <c r="AU97" s="225" t="s">
        <v>81</v>
      </c>
      <c r="AY97" s="19" t="s">
        <v>133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140</v>
      </c>
      <c r="BM97" s="225" t="s">
        <v>152</v>
      </c>
    </row>
    <row r="98" s="2" customFormat="1">
      <c r="A98" s="40"/>
      <c r="B98" s="41"/>
      <c r="C98" s="42"/>
      <c r="D98" s="227" t="s">
        <v>142</v>
      </c>
      <c r="E98" s="42"/>
      <c r="F98" s="228" t="s">
        <v>153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81</v>
      </c>
    </row>
    <row r="99" s="2" customFormat="1">
      <c r="A99" s="40"/>
      <c r="B99" s="41"/>
      <c r="C99" s="42"/>
      <c r="D99" s="232" t="s">
        <v>144</v>
      </c>
      <c r="E99" s="42"/>
      <c r="F99" s="233" t="s">
        <v>154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144</v>
      </c>
      <c r="AU99" s="19" t="s">
        <v>81</v>
      </c>
    </row>
    <row r="100" s="14" customFormat="1">
      <c r="A100" s="14"/>
      <c r="B100" s="246"/>
      <c r="C100" s="247"/>
      <c r="D100" s="227" t="s">
        <v>148</v>
      </c>
      <c r="E100" s="248" t="s">
        <v>19</v>
      </c>
      <c r="F100" s="249" t="s">
        <v>155</v>
      </c>
      <c r="G100" s="247"/>
      <c r="H100" s="248" t="s">
        <v>19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148</v>
      </c>
      <c r="AU100" s="255" t="s">
        <v>81</v>
      </c>
      <c r="AV100" s="14" t="s">
        <v>79</v>
      </c>
      <c r="AW100" s="14" t="s">
        <v>33</v>
      </c>
      <c r="AX100" s="14" t="s">
        <v>71</v>
      </c>
      <c r="AY100" s="255" t="s">
        <v>133</v>
      </c>
    </row>
    <row r="101" s="13" customFormat="1">
      <c r="A101" s="13"/>
      <c r="B101" s="235"/>
      <c r="C101" s="236"/>
      <c r="D101" s="227" t="s">
        <v>148</v>
      </c>
      <c r="E101" s="237" t="s">
        <v>19</v>
      </c>
      <c r="F101" s="238" t="s">
        <v>156</v>
      </c>
      <c r="G101" s="236"/>
      <c r="H101" s="239">
        <v>615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148</v>
      </c>
      <c r="AU101" s="245" t="s">
        <v>81</v>
      </c>
      <c r="AV101" s="13" t="s">
        <v>81</v>
      </c>
      <c r="AW101" s="13" t="s">
        <v>33</v>
      </c>
      <c r="AX101" s="13" t="s">
        <v>79</v>
      </c>
      <c r="AY101" s="245" t="s">
        <v>133</v>
      </c>
    </row>
    <row r="102" s="2" customFormat="1" ht="16.5" customHeight="1">
      <c r="A102" s="40"/>
      <c r="B102" s="41"/>
      <c r="C102" s="214" t="s">
        <v>157</v>
      </c>
      <c r="D102" s="214" t="s">
        <v>135</v>
      </c>
      <c r="E102" s="215" t="s">
        <v>158</v>
      </c>
      <c r="F102" s="216" t="s">
        <v>159</v>
      </c>
      <c r="G102" s="217" t="s">
        <v>160</v>
      </c>
      <c r="H102" s="218">
        <v>33</v>
      </c>
      <c r="I102" s="219"/>
      <c r="J102" s="220">
        <f>ROUND(I102*H102,2)</f>
        <v>0</v>
      </c>
      <c r="K102" s="216" t="s">
        <v>139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140</v>
      </c>
      <c r="AT102" s="225" t="s">
        <v>135</v>
      </c>
      <c r="AU102" s="225" t="s">
        <v>81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140</v>
      </c>
      <c r="BM102" s="225" t="s">
        <v>161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162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81</v>
      </c>
    </row>
    <row r="104" s="2" customFormat="1">
      <c r="A104" s="40"/>
      <c r="B104" s="41"/>
      <c r="C104" s="42"/>
      <c r="D104" s="232" t="s">
        <v>144</v>
      </c>
      <c r="E104" s="42"/>
      <c r="F104" s="233" t="s">
        <v>163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144</v>
      </c>
      <c r="AU104" s="19" t="s">
        <v>81</v>
      </c>
    </row>
    <row r="105" s="14" customFormat="1">
      <c r="A105" s="14"/>
      <c r="B105" s="246"/>
      <c r="C105" s="247"/>
      <c r="D105" s="227" t="s">
        <v>148</v>
      </c>
      <c r="E105" s="248" t="s">
        <v>19</v>
      </c>
      <c r="F105" s="249" t="s">
        <v>155</v>
      </c>
      <c r="G105" s="247"/>
      <c r="H105" s="248" t="s">
        <v>19</v>
      </c>
      <c r="I105" s="250"/>
      <c r="J105" s="247"/>
      <c r="K105" s="247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148</v>
      </c>
      <c r="AU105" s="255" t="s">
        <v>81</v>
      </c>
      <c r="AV105" s="14" t="s">
        <v>79</v>
      </c>
      <c r="AW105" s="14" t="s">
        <v>33</v>
      </c>
      <c r="AX105" s="14" t="s">
        <v>71</v>
      </c>
      <c r="AY105" s="255" t="s">
        <v>133</v>
      </c>
    </row>
    <row r="106" s="13" customFormat="1">
      <c r="A106" s="13"/>
      <c r="B106" s="235"/>
      <c r="C106" s="236"/>
      <c r="D106" s="227" t="s">
        <v>148</v>
      </c>
      <c r="E106" s="237" t="s">
        <v>19</v>
      </c>
      <c r="F106" s="238" t="s">
        <v>164</v>
      </c>
      <c r="G106" s="236"/>
      <c r="H106" s="239">
        <v>33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148</v>
      </c>
      <c r="AU106" s="245" t="s">
        <v>81</v>
      </c>
      <c r="AV106" s="13" t="s">
        <v>81</v>
      </c>
      <c r="AW106" s="13" t="s">
        <v>33</v>
      </c>
      <c r="AX106" s="13" t="s">
        <v>79</v>
      </c>
      <c r="AY106" s="245" t="s">
        <v>133</v>
      </c>
    </row>
    <row r="107" s="2" customFormat="1" ht="16.5" customHeight="1">
      <c r="A107" s="40"/>
      <c r="B107" s="41"/>
      <c r="C107" s="214" t="s">
        <v>140</v>
      </c>
      <c r="D107" s="214" t="s">
        <v>135</v>
      </c>
      <c r="E107" s="215" t="s">
        <v>165</v>
      </c>
      <c r="F107" s="216" t="s">
        <v>166</v>
      </c>
      <c r="G107" s="217" t="s">
        <v>160</v>
      </c>
      <c r="H107" s="218">
        <v>22</v>
      </c>
      <c r="I107" s="219"/>
      <c r="J107" s="220">
        <f>ROUND(I107*H107,2)</f>
        <v>0</v>
      </c>
      <c r="K107" s="216" t="s">
        <v>139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140</v>
      </c>
      <c r="AT107" s="225" t="s">
        <v>135</v>
      </c>
      <c r="AU107" s="225" t="s">
        <v>81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140</v>
      </c>
      <c r="BM107" s="225" t="s">
        <v>167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168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81</v>
      </c>
    </row>
    <row r="109" s="2" customFormat="1">
      <c r="A109" s="40"/>
      <c r="B109" s="41"/>
      <c r="C109" s="42"/>
      <c r="D109" s="232" t="s">
        <v>144</v>
      </c>
      <c r="E109" s="42"/>
      <c r="F109" s="233" t="s">
        <v>169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81</v>
      </c>
    </row>
    <row r="110" s="14" customFormat="1">
      <c r="A110" s="14"/>
      <c r="B110" s="246"/>
      <c r="C110" s="247"/>
      <c r="D110" s="227" t="s">
        <v>148</v>
      </c>
      <c r="E110" s="248" t="s">
        <v>19</v>
      </c>
      <c r="F110" s="249" t="s">
        <v>155</v>
      </c>
      <c r="G110" s="247"/>
      <c r="H110" s="248" t="s">
        <v>19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148</v>
      </c>
      <c r="AU110" s="255" t="s">
        <v>81</v>
      </c>
      <c r="AV110" s="14" t="s">
        <v>79</v>
      </c>
      <c r="AW110" s="14" t="s">
        <v>33</v>
      </c>
      <c r="AX110" s="14" t="s">
        <v>71</v>
      </c>
      <c r="AY110" s="255" t="s">
        <v>133</v>
      </c>
    </row>
    <row r="111" s="13" customFormat="1">
      <c r="A111" s="13"/>
      <c r="B111" s="235"/>
      <c r="C111" s="236"/>
      <c r="D111" s="227" t="s">
        <v>148</v>
      </c>
      <c r="E111" s="237" t="s">
        <v>19</v>
      </c>
      <c r="F111" s="238" t="s">
        <v>170</v>
      </c>
      <c r="G111" s="236"/>
      <c r="H111" s="239">
        <v>22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148</v>
      </c>
      <c r="AU111" s="245" t="s">
        <v>81</v>
      </c>
      <c r="AV111" s="13" t="s">
        <v>81</v>
      </c>
      <c r="AW111" s="13" t="s">
        <v>33</v>
      </c>
      <c r="AX111" s="13" t="s">
        <v>79</v>
      </c>
      <c r="AY111" s="245" t="s">
        <v>133</v>
      </c>
    </row>
    <row r="112" s="2" customFormat="1" ht="16.5" customHeight="1">
      <c r="A112" s="40"/>
      <c r="B112" s="41"/>
      <c r="C112" s="214" t="s">
        <v>171</v>
      </c>
      <c r="D112" s="214" t="s">
        <v>135</v>
      </c>
      <c r="E112" s="215" t="s">
        <v>172</v>
      </c>
      <c r="F112" s="216" t="s">
        <v>173</v>
      </c>
      <c r="G112" s="217" t="s">
        <v>160</v>
      </c>
      <c r="H112" s="218">
        <v>27</v>
      </c>
      <c r="I112" s="219"/>
      <c r="J112" s="220">
        <f>ROUND(I112*H112,2)</f>
        <v>0</v>
      </c>
      <c r="K112" s="216" t="s">
        <v>139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140</v>
      </c>
      <c r="AT112" s="225" t="s">
        <v>135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140</v>
      </c>
      <c r="BM112" s="225" t="s">
        <v>174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175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32" t="s">
        <v>144</v>
      </c>
      <c r="E114" s="42"/>
      <c r="F114" s="233" t="s">
        <v>176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81</v>
      </c>
    </row>
    <row r="115" s="2" customFormat="1">
      <c r="A115" s="40"/>
      <c r="B115" s="41"/>
      <c r="C115" s="42"/>
      <c r="D115" s="227" t="s">
        <v>146</v>
      </c>
      <c r="E115" s="42"/>
      <c r="F115" s="234" t="s">
        <v>177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81</v>
      </c>
    </row>
    <row r="116" s="14" customFormat="1">
      <c r="A116" s="14"/>
      <c r="B116" s="246"/>
      <c r="C116" s="247"/>
      <c r="D116" s="227" t="s">
        <v>148</v>
      </c>
      <c r="E116" s="248" t="s">
        <v>19</v>
      </c>
      <c r="F116" s="249" t="s">
        <v>155</v>
      </c>
      <c r="G116" s="247"/>
      <c r="H116" s="248" t="s">
        <v>19</v>
      </c>
      <c r="I116" s="250"/>
      <c r="J116" s="247"/>
      <c r="K116" s="247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148</v>
      </c>
      <c r="AU116" s="255" t="s">
        <v>81</v>
      </c>
      <c r="AV116" s="14" t="s">
        <v>79</v>
      </c>
      <c r="AW116" s="14" t="s">
        <v>33</v>
      </c>
      <c r="AX116" s="14" t="s">
        <v>71</v>
      </c>
      <c r="AY116" s="255" t="s">
        <v>133</v>
      </c>
    </row>
    <row r="117" s="13" customFormat="1">
      <c r="A117" s="13"/>
      <c r="B117" s="235"/>
      <c r="C117" s="236"/>
      <c r="D117" s="227" t="s">
        <v>148</v>
      </c>
      <c r="E117" s="237" t="s">
        <v>19</v>
      </c>
      <c r="F117" s="238" t="s">
        <v>178</v>
      </c>
      <c r="G117" s="236"/>
      <c r="H117" s="239">
        <v>27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148</v>
      </c>
      <c r="AU117" s="245" t="s">
        <v>81</v>
      </c>
      <c r="AV117" s="13" t="s">
        <v>81</v>
      </c>
      <c r="AW117" s="13" t="s">
        <v>33</v>
      </c>
      <c r="AX117" s="13" t="s">
        <v>79</v>
      </c>
      <c r="AY117" s="245" t="s">
        <v>133</v>
      </c>
    </row>
    <row r="118" s="2" customFormat="1" ht="16.5" customHeight="1">
      <c r="A118" s="40"/>
      <c r="B118" s="41"/>
      <c r="C118" s="214" t="s">
        <v>179</v>
      </c>
      <c r="D118" s="214" t="s">
        <v>135</v>
      </c>
      <c r="E118" s="215" t="s">
        <v>180</v>
      </c>
      <c r="F118" s="216" t="s">
        <v>181</v>
      </c>
      <c r="G118" s="217" t="s">
        <v>160</v>
      </c>
      <c r="H118" s="218">
        <v>15</v>
      </c>
      <c r="I118" s="219"/>
      <c r="J118" s="220">
        <f>ROUND(I118*H118,2)</f>
        <v>0</v>
      </c>
      <c r="K118" s="216" t="s">
        <v>139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140</v>
      </c>
      <c r="AT118" s="225" t="s">
        <v>135</v>
      </c>
      <c r="AU118" s="225" t="s">
        <v>81</v>
      </c>
      <c r="AY118" s="19" t="s">
        <v>133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140</v>
      </c>
      <c r="BM118" s="225" t="s">
        <v>182</v>
      </c>
    </row>
    <row r="119" s="2" customFormat="1">
      <c r="A119" s="40"/>
      <c r="B119" s="41"/>
      <c r="C119" s="42"/>
      <c r="D119" s="227" t="s">
        <v>142</v>
      </c>
      <c r="E119" s="42"/>
      <c r="F119" s="228" t="s">
        <v>183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142</v>
      </c>
      <c r="AU119" s="19" t="s">
        <v>81</v>
      </c>
    </row>
    <row r="120" s="2" customFormat="1">
      <c r="A120" s="40"/>
      <c r="B120" s="41"/>
      <c r="C120" s="42"/>
      <c r="D120" s="232" t="s">
        <v>144</v>
      </c>
      <c r="E120" s="42"/>
      <c r="F120" s="233" t="s">
        <v>184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144</v>
      </c>
      <c r="AU120" s="19" t="s">
        <v>81</v>
      </c>
    </row>
    <row r="121" s="14" customFormat="1">
      <c r="A121" s="14"/>
      <c r="B121" s="246"/>
      <c r="C121" s="247"/>
      <c r="D121" s="227" t="s">
        <v>148</v>
      </c>
      <c r="E121" s="248" t="s">
        <v>19</v>
      </c>
      <c r="F121" s="249" t="s">
        <v>155</v>
      </c>
      <c r="G121" s="247"/>
      <c r="H121" s="248" t="s">
        <v>19</v>
      </c>
      <c r="I121" s="250"/>
      <c r="J121" s="247"/>
      <c r="K121" s="247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148</v>
      </c>
      <c r="AU121" s="255" t="s">
        <v>81</v>
      </c>
      <c r="AV121" s="14" t="s">
        <v>79</v>
      </c>
      <c r="AW121" s="14" t="s">
        <v>33</v>
      </c>
      <c r="AX121" s="14" t="s">
        <v>71</v>
      </c>
      <c r="AY121" s="255" t="s">
        <v>133</v>
      </c>
    </row>
    <row r="122" s="13" customFormat="1">
      <c r="A122" s="13"/>
      <c r="B122" s="235"/>
      <c r="C122" s="236"/>
      <c r="D122" s="227" t="s">
        <v>148</v>
      </c>
      <c r="E122" s="237" t="s">
        <v>19</v>
      </c>
      <c r="F122" s="238" t="s">
        <v>8</v>
      </c>
      <c r="G122" s="236"/>
      <c r="H122" s="239">
        <v>15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148</v>
      </c>
      <c r="AU122" s="245" t="s">
        <v>81</v>
      </c>
      <c r="AV122" s="13" t="s">
        <v>81</v>
      </c>
      <c r="AW122" s="13" t="s">
        <v>33</v>
      </c>
      <c r="AX122" s="13" t="s">
        <v>79</v>
      </c>
      <c r="AY122" s="245" t="s">
        <v>133</v>
      </c>
    </row>
    <row r="123" s="2" customFormat="1" ht="16.5" customHeight="1">
      <c r="A123" s="40"/>
      <c r="B123" s="41"/>
      <c r="C123" s="214" t="s">
        <v>185</v>
      </c>
      <c r="D123" s="214" t="s">
        <v>135</v>
      </c>
      <c r="E123" s="215" t="s">
        <v>186</v>
      </c>
      <c r="F123" s="216" t="s">
        <v>187</v>
      </c>
      <c r="G123" s="217" t="s">
        <v>160</v>
      </c>
      <c r="H123" s="218">
        <v>11</v>
      </c>
      <c r="I123" s="219"/>
      <c r="J123" s="220">
        <f>ROUND(I123*H123,2)</f>
        <v>0</v>
      </c>
      <c r="K123" s="216" t="s">
        <v>139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140</v>
      </c>
      <c r="AT123" s="225" t="s">
        <v>135</v>
      </c>
      <c r="AU123" s="225" t="s">
        <v>81</v>
      </c>
      <c r="AY123" s="19" t="s">
        <v>133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140</v>
      </c>
      <c r="BM123" s="225" t="s">
        <v>188</v>
      </c>
    </row>
    <row r="124" s="2" customFormat="1">
      <c r="A124" s="40"/>
      <c r="B124" s="41"/>
      <c r="C124" s="42"/>
      <c r="D124" s="227" t="s">
        <v>142</v>
      </c>
      <c r="E124" s="42"/>
      <c r="F124" s="228" t="s">
        <v>189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142</v>
      </c>
      <c r="AU124" s="19" t="s">
        <v>81</v>
      </c>
    </row>
    <row r="125" s="2" customFormat="1">
      <c r="A125" s="40"/>
      <c r="B125" s="41"/>
      <c r="C125" s="42"/>
      <c r="D125" s="232" t="s">
        <v>144</v>
      </c>
      <c r="E125" s="42"/>
      <c r="F125" s="233" t="s">
        <v>190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144</v>
      </c>
      <c r="AU125" s="19" t="s">
        <v>81</v>
      </c>
    </row>
    <row r="126" s="14" customFormat="1">
      <c r="A126" s="14"/>
      <c r="B126" s="246"/>
      <c r="C126" s="247"/>
      <c r="D126" s="227" t="s">
        <v>148</v>
      </c>
      <c r="E126" s="248" t="s">
        <v>19</v>
      </c>
      <c r="F126" s="249" t="s">
        <v>155</v>
      </c>
      <c r="G126" s="247"/>
      <c r="H126" s="248" t="s">
        <v>19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148</v>
      </c>
      <c r="AU126" s="255" t="s">
        <v>81</v>
      </c>
      <c r="AV126" s="14" t="s">
        <v>79</v>
      </c>
      <c r="AW126" s="14" t="s">
        <v>33</v>
      </c>
      <c r="AX126" s="14" t="s">
        <v>71</v>
      </c>
      <c r="AY126" s="255" t="s">
        <v>133</v>
      </c>
    </row>
    <row r="127" s="13" customFormat="1">
      <c r="A127" s="13"/>
      <c r="B127" s="235"/>
      <c r="C127" s="236"/>
      <c r="D127" s="227" t="s">
        <v>148</v>
      </c>
      <c r="E127" s="237" t="s">
        <v>19</v>
      </c>
      <c r="F127" s="238" t="s">
        <v>191</v>
      </c>
      <c r="G127" s="236"/>
      <c r="H127" s="239">
        <v>11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148</v>
      </c>
      <c r="AU127" s="245" t="s">
        <v>81</v>
      </c>
      <c r="AV127" s="13" t="s">
        <v>81</v>
      </c>
      <c r="AW127" s="13" t="s">
        <v>33</v>
      </c>
      <c r="AX127" s="13" t="s">
        <v>79</v>
      </c>
      <c r="AY127" s="245" t="s">
        <v>133</v>
      </c>
    </row>
    <row r="128" s="2" customFormat="1" ht="16.5" customHeight="1">
      <c r="A128" s="40"/>
      <c r="B128" s="41"/>
      <c r="C128" s="214" t="s">
        <v>192</v>
      </c>
      <c r="D128" s="214" t="s">
        <v>135</v>
      </c>
      <c r="E128" s="215" t="s">
        <v>193</v>
      </c>
      <c r="F128" s="216" t="s">
        <v>194</v>
      </c>
      <c r="G128" s="217" t="s">
        <v>160</v>
      </c>
      <c r="H128" s="218">
        <v>8</v>
      </c>
      <c r="I128" s="219"/>
      <c r="J128" s="220">
        <f>ROUND(I128*H128,2)</f>
        <v>0</v>
      </c>
      <c r="K128" s="216" t="s">
        <v>139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140</v>
      </c>
      <c r="AT128" s="225" t="s">
        <v>135</v>
      </c>
      <c r="AU128" s="225" t="s">
        <v>81</v>
      </c>
      <c r="AY128" s="19" t="s">
        <v>133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140</v>
      </c>
      <c r="BM128" s="225" t="s">
        <v>195</v>
      </c>
    </row>
    <row r="129" s="2" customFormat="1">
      <c r="A129" s="40"/>
      <c r="B129" s="41"/>
      <c r="C129" s="42"/>
      <c r="D129" s="227" t="s">
        <v>142</v>
      </c>
      <c r="E129" s="42"/>
      <c r="F129" s="228" t="s">
        <v>196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142</v>
      </c>
      <c r="AU129" s="19" t="s">
        <v>81</v>
      </c>
    </row>
    <row r="130" s="2" customFormat="1">
      <c r="A130" s="40"/>
      <c r="B130" s="41"/>
      <c r="C130" s="42"/>
      <c r="D130" s="232" t="s">
        <v>144</v>
      </c>
      <c r="E130" s="42"/>
      <c r="F130" s="233" t="s">
        <v>197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144</v>
      </c>
      <c r="AU130" s="19" t="s">
        <v>81</v>
      </c>
    </row>
    <row r="131" s="14" customFormat="1">
      <c r="A131" s="14"/>
      <c r="B131" s="246"/>
      <c r="C131" s="247"/>
      <c r="D131" s="227" t="s">
        <v>148</v>
      </c>
      <c r="E131" s="248" t="s">
        <v>19</v>
      </c>
      <c r="F131" s="249" t="s">
        <v>155</v>
      </c>
      <c r="G131" s="247"/>
      <c r="H131" s="248" t="s">
        <v>19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148</v>
      </c>
      <c r="AU131" s="255" t="s">
        <v>81</v>
      </c>
      <c r="AV131" s="14" t="s">
        <v>79</v>
      </c>
      <c r="AW131" s="14" t="s">
        <v>33</v>
      </c>
      <c r="AX131" s="14" t="s">
        <v>71</v>
      </c>
      <c r="AY131" s="255" t="s">
        <v>133</v>
      </c>
    </row>
    <row r="132" s="13" customFormat="1">
      <c r="A132" s="13"/>
      <c r="B132" s="235"/>
      <c r="C132" s="236"/>
      <c r="D132" s="227" t="s">
        <v>148</v>
      </c>
      <c r="E132" s="237" t="s">
        <v>19</v>
      </c>
      <c r="F132" s="238" t="s">
        <v>192</v>
      </c>
      <c r="G132" s="236"/>
      <c r="H132" s="239">
        <v>8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148</v>
      </c>
      <c r="AU132" s="245" t="s">
        <v>81</v>
      </c>
      <c r="AV132" s="13" t="s">
        <v>81</v>
      </c>
      <c r="AW132" s="13" t="s">
        <v>33</v>
      </c>
      <c r="AX132" s="13" t="s">
        <v>79</v>
      </c>
      <c r="AY132" s="245" t="s">
        <v>133</v>
      </c>
    </row>
    <row r="133" s="2" customFormat="1" ht="16.5" customHeight="1">
      <c r="A133" s="40"/>
      <c r="B133" s="41"/>
      <c r="C133" s="214" t="s">
        <v>198</v>
      </c>
      <c r="D133" s="214" t="s">
        <v>135</v>
      </c>
      <c r="E133" s="215" t="s">
        <v>199</v>
      </c>
      <c r="F133" s="216" t="s">
        <v>200</v>
      </c>
      <c r="G133" s="217" t="s">
        <v>160</v>
      </c>
      <c r="H133" s="218">
        <v>5</v>
      </c>
      <c r="I133" s="219"/>
      <c r="J133" s="220">
        <f>ROUND(I133*H133,2)</f>
        <v>0</v>
      </c>
      <c r="K133" s="216" t="s">
        <v>139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140</v>
      </c>
      <c r="AT133" s="225" t="s">
        <v>135</v>
      </c>
      <c r="AU133" s="225" t="s">
        <v>81</v>
      </c>
      <c r="AY133" s="19" t="s">
        <v>133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140</v>
      </c>
      <c r="BM133" s="225" t="s">
        <v>201</v>
      </c>
    </row>
    <row r="134" s="2" customFormat="1">
      <c r="A134" s="40"/>
      <c r="B134" s="41"/>
      <c r="C134" s="42"/>
      <c r="D134" s="227" t="s">
        <v>142</v>
      </c>
      <c r="E134" s="42"/>
      <c r="F134" s="228" t="s">
        <v>202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142</v>
      </c>
      <c r="AU134" s="19" t="s">
        <v>81</v>
      </c>
    </row>
    <row r="135" s="2" customFormat="1">
      <c r="A135" s="40"/>
      <c r="B135" s="41"/>
      <c r="C135" s="42"/>
      <c r="D135" s="232" t="s">
        <v>144</v>
      </c>
      <c r="E135" s="42"/>
      <c r="F135" s="233" t="s">
        <v>203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144</v>
      </c>
      <c r="AU135" s="19" t="s">
        <v>81</v>
      </c>
    </row>
    <row r="136" s="14" customFormat="1">
      <c r="A136" s="14"/>
      <c r="B136" s="246"/>
      <c r="C136" s="247"/>
      <c r="D136" s="227" t="s">
        <v>148</v>
      </c>
      <c r="E136" s="248" t="s">
        <v>19</v>
      </c>
      <c r="F136" s="249" t="s">
        <v>155</v>
      </c>
      <c r="G136" s="247"/>
      <c r="H136" s="248" t="s">
        <v>19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148</v>
      </c>
      <c r="AU136" s="255" t="s">
        <v>81</v>
      </c>
      <c r="AV136" s="14" t="s">
        <v>79</v>
      </c>
      <c r="AW136" s="14" t="s">
        <v>33</v>
      </c>
      <c r="AX136" s="14" t="s">
        <v>71</v>
      </c>
      <c r="AY136" s="255" t="s">
        <v>133</v>
      </c>
    </row>
    <row r="137" s="13" customFormat="1">
      <c r="A137" s="13"/>
      <c r="B137" s="235"/>
      <c r="C137" s="236"/>
      <c r="D137" s="227" t="s">
        <v>148</v>
      </c>
      <c r="E137" s="237" t="s">
        <v>19</v>
      </c>
      <c r="F137" s="238" t="s">
        <v>171</v>
      </c>
      <c r="G137" s="236"/>
      <c r="H137" s="239">
        <v>5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148</v>
      </c>
      <c r="AU137" s="245" t="s">
        <v>81</v>
      </c>
      <c r="AV137" s="13" t="s">
        <v>81</v>
      </c>
      <c r="AW137" s="13" t="s">
        <v>33</v>
      </c>
      <c r="AX137" s="13" t="s">
        <v>79</v>
      </c>
      <c r="AY137" s="245" t="s">
        <v>133</v>
      </c>
    </row>
    <row r="138" s="2" customFormat="1" ht="16.5" customHeight="1">
      <c r="A138" s="40"/>
      <c r="B138" s="41"/>
      <c r="C138" s="214" t="s">
        <v>204</v>
      </c>
      <c r="D138" s="214" t="s">
        <v>135</v>
      </c>
      <c r="E138" s="215" t="s">
        <v>205</v>
      </c>
      <c r="F138" s="216" t="s">
        <v>206</v>
      </c>
      <c r="G138" s="217" t="s">
        <v>160</v>
      </c>
      <c r="H138" s="218">
        <v>2</v>
      </c>
      <c r="I138" s="219"/>
      <c r="J138" s="220">
        <f>ROUND(I138*H138,2)</f>
        <v>0</v>
      </c>
      <c r="K138" s="216" t="s">
        <v>139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140</v>
      </c>
      <c r="AT138" s="225" t="s">
        <v>135</v>
      </c>
      <c r="AU138" s="225" t="s">
        <v>81</v>
      </c>
      <c r="AY138" s="19" t="s">
        <v>133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140</v>
      </c>
      <c r="BM138" s="225" t="s">
        <v>207</v>
      </c>
    </row>
    <row r="139" s="2" customFormat="1">
      <c r="A139" s="40"/>
      <c r="B139" s="41"/>
      <c r="C139" s="42"/>
      <c r="D139" s="227" t="s">
        <v>142</v>
      </c>
      <c r="E139" s="42"/>
      <c r="F139" s="228" t="s">
        <v>208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81</v>
      </c>
    </row>
    <row r="140" s="2" customFormat="1">
      <c r="A140" s="40"/>
      <c r="B140" s="41"/>
      <c r="C140" s="42"/>
      <c r="D140" s="232" t="s">
        <v>144</v>
      </c>
      <c r="E140" s="42"/>
      <c r="F140" s="233" t="s">
        <v>209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144</v>
      </c>
      <c r="AU140" s="19" t="s">
        <v>81</v>
      </c>
    </row>
    <row r="141" s="14" customFormat="1">
      <c r="A141" s="14"/>
      <c r="B141" s="246"/>
      <c r="C141" s="247"/>
      <c r="D141" s="227" t="s">
        <v>148</v>
      </c>
      <c r="E141" s="248" t="s">
        <v>19</v>
      </c>
      <c r="F141" s="249" t="s">
        <v>155</v>
      </c>
      <c r="G141" s="247"/>
      <c r="H141" s="248" t="s">
        <v>19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148</v>
      </c>
      <c r="AU141" s="255" t="s">
        <v>81</v>
      </c>
      <c r="AV141" s="14" t="s">
        <v>79</v>
      </c>
      <c r="AW141" s="14" t="s">
        <v>33</v>
      </c>
      <c r="AX141" s="14" t="s">
        <v>71</v>
      </c>
      <c r="AY141" s="255" t="s">
        <v>133</v>
      </c>
    </row>
    <row r="142" s="13" customFormat="1">
      <c r="A142" s="13"/>
      <c r="B142" s="235"/>
      <c r="C142" s="236"/>
      <c r="D142" s="227" t="s">
        <v>148</v>
      </c>
      <c r="E142" s="237" t="s">
        <v>19</v>
      </c>
      <c r="F142" s="238" t="s">
        <v>81</v>
      </c>
      <c r="G142" s="236"/>
      <c r="H142" s="239">
        <v>2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148</v>
      </c>
      <c r="AU142" s="245" t="s">
        <v>81</v>
      </c>
      <c r="AV142" s="13" t="s">
        <v>81</v>
      </c>
      <c r="AW142" s="13" t="s">
        <v>33</v>
      </c>
      <c r="AX142" s="13" t="s">
        <v>79</v>
      </c>
      <c r="AY142" s="245" t="s">
        <v>133</v>
      </c>
    </row>
    <row r="143" s="2" customFormat="1" ht="16.5" customHeight="1">
      <c r="A143" s="40"/>
      <c r="B143" s="41"/>
      <c r="C143" s="214" t="s">
        <v>191</v>
      </c>
      <c r="D143" s="214" t="s">
        <v>135</v>
      </c>
      <c r="E143" s="215" t="s">
        <v>210</v>
      </c>
      <c r="F143" s="216" t="s">
        <v>211</v>
      </c>
      <c r="G143" s="217" t="s">
        <v>160</v>
      </c>
      <c r="H143" s="218">
        <v>1</v>
      </c>
      <c r="I143" s="219"/>
      <c r="J143" s="220">
        <f>ROUND(I143*H143,2)</f>
        <v>0</v>
      </c>
      <c r="K143" s="216" t="s">
        <v>139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140</v>
      </c>
      <c r="AT143" s="225" t="s">
        <v>135</v>
      </c>
      <c r="AU143" s="225" t="s">
        <v>81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140</v>
      </c>
      <c r="BM143" s="225" t="s">
        <v>212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213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81</v>
      </c>
    </row>
    <row r="145" s="2" customFormat="1">
      <c r="A145" s="40"/>
      <c r="B145" s="41"/>
      <c r="C145" s="42"/>
      <c r="D145" s="232" t="s">
        <v>144</v>
      </c>
      <c r="E145" s="42"/>
      <c r="F145" s="233" t="s">
        <v>214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144</v>
      </c>
      <c r="AU145" s="19" t="s">
        <v>81</v>
      </c>
    </row>
    <row r="146" s="14" customFormat="1">
      <c r="A146" s="14"/>
      <c r="B146" s="246"/>
      <c r="C146" s="247"/>
      <c r="D146" s="227" t="s">
        <v>148</v>
      </c>
      <c r="E146" s="248" t="s">
        <v>19</v>
      </c>
      <c r="F146" s="249" t="s">
        <v>155</v>
      </c>
      <c r="G146" s="247"/>
      <c r="H146" s="248" t="s">
        <v>19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148</v>
      </c>
      <c r="AU146" s="255" t="s">
        <v>81</v>
      </c>
      <c r="AV146" s="14" t="s">
        <v>79</v>
      </c>
      <c r="AW146" s="14" t="s">
        <v>33</v>
      </c>
      <c r="AX146" s="14" t="s">
        <v>71</v>
      </c>
      <c r="AY146" s="255" t="s">
        <v>133</v>
      </c>
    </row>
    <row r="147" s="13" customFormat="1">
      <c r="A147" s="13"/>
      <c r="B147" s="235"/>
      <c r="C147" s="236"/>
      <c r="D147" s="227" t="s">
        <v>148</v>
      </c>
      <c r="E147" s="237" t="s">
        <v>19</v>
      </c>
      <c r="F147" s="238" t="s">
        <v>79</v>
      </c>
      <c r="G147" s="236"/>
      <c r="H147" s="239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148</v>
      </c>
      <c r="AU147" s="245" t="s">
        <v>81</v>
      </c>
      <c r="AV147" s="13" t="s">
        <v>81</v>
      </c>
      <c r="AW147" s="13" t="s">
        <v>33</v>
      </c>
      <c r="AX147" s="13" t="s">
        <v>79</v>
      </c>
      <c r="AY147" s="245" t="s">
        <v>133</v>
      </c>
    </row>
    <row r="148" s="2" customFormat="1" ht="16.5" customHeight="1">
      <c r="A148" s="40"/>
      <c r="B148" s="41"/>
      <c r="C148" s="214" t="s">
        <v>215</v>
      </c>
      <c r="D148" s="214" t="s">
        <v>135</v>
      </c>
      <c r="E148" s="215" t="s">
        <v>216</v>
      </c>
      <c r="F148" s="216" t="s">
        <v>217</v>
      </c>
      <c r="G148" s="217" t="s">
        <v>160</v>
      </c>
      <c r="H148" s="218">
        <v>55</v>
      </c>
      <c r="I148" s="219"/>
      <c r="J148" s="220">
        <f>ROUND(I148*H148,2)</f>
        <v>0</v>
      </c>
      <c r="K148" s="216" t="s">
        <v>139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140</v>
      </c>
      <c r="AT148" s="225" t="s">
        <v>135</v>
      </c>
      <c r="AU148" s="225" t="s">
        <v>81</v>
      </c>
      <c r="AY148" s="19" t="s">
        <v>133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140</v>
      </c>
      <c r="BM148" s="225" t="s">
        <v>218</v>
      </c>
    </row>
    <row r="149" s="2" customFormat="1">
      <c r="A149" s="40"/>
      <c r="B149" s="41"/>
      <c r="C149" s="42"/>
      <c r="D149" s="227" t="s">
        <v>142</v>
      </c>
      <c r="E149" s="42"/>
      <c r="F149" s="228" t="s">
        <v>219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142</v>
      </c>
      <c r="AU149" s="19" t="s">
        <v>81</v>
      </c>
    </row>
    <row r="150" s="2" customFormat="1">
      <c r="A150" s="40"/>
      <c r="B150" s="41"/>
      <c r="C150" s="42"/>
      <c r="D150" s="232" t="s">
        <v>144</v>
      </c>
      <c r="E150" s="42"/>
      <c r="F150" s="233" t="s">
        <v>220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144</v>
      </c>
      <c r="AU150" s="19" t="s">
        <v>81</v>
      </c>
    </row>
    <row r="151" s="13" customFormat="1">
      <c r="A151" s="13"/>
      <c r="B151" s="235"/>
      <c r="C151" s="236"/>
      <c r="D151" s="227" t="s">
        <v>148</v>
      </c>
      <c r="E151" s="237" t="s">
        <v>19</v>
      </c>
      <c r="F151" s="238" t="s">
        <v>221</v>
      </c>
      <c r="G151" s="236"/>
      <c r="H151" s="239">
        <v>55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81</v>
      </c>
      <c r="AV151" s="13" t="s">
        <v>81</v>
      </c>
      <c r="AW151" s="13" t="s">
        <v>33</v>
      </c>
      <c r="AX151" s="13" t="s">
        <v>79</v>
      </c>
      <c r="AY151" s="245" t="s">
        <v>133</v>
      </c>
    </row>
    <row r="152" s="2" customFormat="1" ht="16.5" customHeight="1">
      <c r="A152" s="40"/>
      <c r="B152" s="41"/>
      <c r="C152" s="214" t="s">
        <v>222</v>
      </c>
      <c r="D152" s="214" t="s">
        <v>135</v>
      </c>
      <c r="E152" s="215" t="s">
        <v>223</v>
      </c>
      <c r="F152" s="216" t="s">
        <v>224</v>
      </c>
      <c r="G152" s="217" t="s">
        <v>160</v>
      </c>
      <c r="H152" s="218">
        <v>42</v>
      </c>
      <c r="I152" s="219"/>
      <c r="J152" s="220">
        <f>ROUND(I152*H152,2)</f>
        <v>0</v>
      </c>
      <c r="K152" s="216" t="s">
        <v>139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140</v>
      </c>
      <c r="AT152" s="225" t="s">
        <v>135</v>
      </c>
      <c r="AU152" s="225" t="s">
        <v>81</v>
      </c>
      <c r="AY152" s="19" t="s">
        <v>133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140</v>
      </c>
      <c r="BM152" s="225" t="s">
        <v>225</v>
      </c>
    </row>
    <row r="153" s="2" customFormat="1">
      <c r="A153" s="40"/>
      <c r="B153" s="41"/>
      <c r="C153" s="42"/>
      <c r="D153" s="227" t="s">
        <v>142</v>
      </c>
      <c r="E153" s="42"/>
      <c r="F153" s="228" t="s">
        <v>226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81</v>
      </c>
    </row>
    <row r="154" s="2" customFormat="1">
      <c r="A154" s="40"/>
      <c r="B154" s="41"/>
      <c r="C154" s="42"/>
      <c r="D154" s="232" t="s">
        <v>144</v>
      </c>
      <c r="E154" s="42"/>
      <c r="F154" s="233" t="s">
        <v>227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144</v>
      </c>
      <c r="AU154" s="19" t="s">
        <v>81</v>
      </c>
    </row>
    <row r="155" s="2" customFormat="1">
      <c r="A155" s="40"/>
      <c r="B155" s="41"/>
      <c r="C155" s="42"/>
      <c r="D155" s="227" t="s">
        <v>146</v>
      </c>
      <c r="E155" s="42"/>
      <c r="F155" s="234" t="s">
        <v>228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146</v>
      </c>
      <c r="AU155" s="19" t="s">
        <v>81</v>
      </c>
    </row>
    <row r="156" s="13" customFormat="1">
      <c r="A156" s="13"/>
      <c r="B156" s="235"/>
      <c r="C156" s="236"/>
      <c r="D156" s="227" t="s">
        <v>148</v>
      </c>
      <c r="E156" s="237" t="s">
        <v>19</v>
      </c>
      <c r="F156" s="238" t="s">
        <v>229</v>
      </c>
      <c r="G156" s="236"/>
      <c r="H156" s="239">
        <v>42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148</v>
      </c>
      <c r="AU156" s="245" t="s">
        <v>81</v>
      </c>
      <c r="AV156" s="13" t="s">
        <v>81</v>
      </c>
      <c r="AW156" s="13" t="s">
        <v>33</v>
      </c>
      <c r="AX156" s="13" t="s">
        <v>79</v>
      </c>
      <c r="AY156" s="245" t="s">
        <v>133</v>
      </c>
    </row>
    <row r="157" s="2" customFormat="1" ht="16.5" customHeight="1">
      <c r="A157" s="40"/>
      <c r="B157" s="41"/>
      <c r="C157" s="214" t="s">
        <v>230</v>
      </c>
      <c r="D157" s="214" t="s">
        <v>135</v>
      </c>
      <c r="E157" s="215" t="s">
        <v>231</v>
      </c>
      <c r="F157" s="216" t="s">
        <v>232</v>
      </c>
      <c r="G157" s="217" t="s">
        <v>160</v>
      </c>
      <c r="H157" s="218">
        <v>19</v>
      </c>
      <c r="I157" s="219"/>
      <c r="J157" s="220">
        <f>ROUND(I157*H157,2)</f>
        <v>0</v>
      </c>
      <c r="K157" s="216" t="s">
        <v>139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140</v>
      </c>
      <c r="AT157" s="225" t="s">
        <v>135</v>
      </c>
      <c r="AU157" s="225" t="s">
        <v>81</v>
      </c>
      <c r="AY157" s="19" t="s">
        <v>133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140</v>
      </c>
      <c r="BM157" s="225" t="s">
        <v>233</v>
      </c>
    </row>
    <row r="158" s="2" customFormat="1">
      <c r="A158" s="40"/>
      <c r="B158" s="41"/>
      <c r="C158" s="42"/>
      <c r="D158" s="227" t="s">
        <v>142</v>
      </c>
      <c r="E158" s="42"/>
      <c r="F158" s="228" t="s">
        <v>234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81</v>
      </c>
    </row>
    <row r="159" s="2" customFormat="1">
      <c r="A159" s="40"/>
      <c r="B159" s="41"/>
      <c r="C159" s="42"/>
      <c r="D159" s="232" t="s">
        <v>144</v>
      </c>
      <c r="E159" s="42"/>
      <c r="F159" s="233" t="s">
        <v>235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144</v>
      </c>
      <c r="AU159" s="19" t="s">
        <v>81</v>
      </c>
    </row>
    <row r="160" s="13" customFormat="1">
      <c r="A160" s="13"/>
      <c r="B160" s="235"/>
      <c r="C160" s="236"/>
      <c r="D160" s="227" t="s">
        <v>148</v>
      </c>
      <c r="E160" s="237" t="s">
        <v>19</v>
      </c>
      <c r="F160" s="238" t="s">
        <v>236</v>
      </c>
      <c r="G160" s="236"/>
      <c r="H160" s="239">
        <v>19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148</v>
      </c>
      <c r="AU160" s="245" t="s">
        <v>81</v>
      </c>
      <c r="AV160" s="13" t="s">
        <v>81</v>
      </c>
      <c r="AW160" s="13" t="s">
        <v>33</v>
      </c>
      <c r="AX160" s="13" t="s">
        <v>79</v>
      </c>
      <c r="AY160" s="245" t="s">
        <v>133</v>
      </c>
    </row>
    <row r="161" s="2" customFormat="1" ht="24.15" customHeight="1">
      <c r="A161" s="40"/>
      <c r="B161" s="41"/>
      <c r="C161" s="214" t="s">
        <v>8</v>
      </c>
      <c r="D161" s="214" t="s">
        <v>135</v>
      </c>
      <c r="E161" s="215" t="s">
        <v>237</v>
      </c>
      <c r="F161" s="216" t="s">
        <v>238</v>
      </c>
      <c r="G161" s="217" t="s">
        <v>160</v>
      </c>
      <c r="H161" s="218">
        <v>8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140</v>
      </c>
      <c r="AT161" s="225" t="s">
        <v>135</v>
      </c>
      <c r="AU161" s="225" t="s">
        <v>81</v>
      </c>
      <c r="AY161" s="19" t="s">
        <v>133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140</v>
      </c>
      <c r="BM161" s="225" t="s">
        <v>239</v>
      </c>
    </row>
    <row r="162" s="2" customFormat="1">
      <c r="A162" s="40"/>
      <c r="B162" s="41"/>
      <c r="C162" s="42"/>
      <c r="D162" s="227" t="s">
        <v>142</v>
      </c>
      <c r="E162" s="42"/>
      <c r="F162" s="228" t="s">
        <v>238</v>
      </c>
      <c r="G162" s="42"/>
      <c r="H162" s="42"/>
      <c r="I162" s="229"/>
      <c r="J162" s="42"/>
      <c r="K162" s="42"/>
      <c r="L162" s="46"/>
      <c r="M162" s="230"/>
      <c r="N162" s="231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142</v>
      </c>
      <c r="AU162" s="19" t="s">
        <v>81</v>
      </c>
    </row>
    <row r="163" s="13" customFormat="1">
      <c r="A163" s="13"/>
      <c r="B163" s="235"/>
      <c r="C163" s="236"/>
      <c r="D163" s="227" t="s">
        <v>148</v>
      </c>
      <c r="E163" s="237" t="s">
        <v>19</v>
      </c>
      <c r="F163" s="238" t="s">
        <v>240</v>
      </c>
      <c r="G163" s="236"/>
      <c r="H163" s="239">
        <v>8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148</v>
      </c>
      <c r="AU163" s="245" t="s">
        <v>81</v>
      </c>
      <c r="AV163" s="13" t="s">
        <v>81</v>
      </c>
      <c r="AW163" s="13" t="s">
        <v>33</v>
      </c>
      <c r="AX163" s="13" t="s">
        <v>79</v>
      </c>
      <c r="AY163" s="245" t="s">
        <v>133</v>
      </c>
    </row>
    <row r="164" s="2" customFormat="1" ht="16.5" customHeight="1">
      <c r="A164" s="40"/>
      <c r="B164" s="41"/>
      <c r="C164" s="214" t="s">
        <v>241</v>
      </c>
      <c r="D164" s="214" t="s">
        <v>135</v>
      </c>
      <c r="E164" s="215" t="s">
        <v>242</v>
      </c>
      <c r="F164" s="216" t="s">
        <v>243</v>
      </c>
      <c r="G164" s="217" t="s">
        <v>138</v>
      </c>
      <c r="H164" s="218">
        <v>615</v>
      </c>
      <c r="I164" s="219"/>
      <c r="J164" s="220">
        <f>ROUND(I164*H164,2)</f>
        <v>0</v>
      </c>
      <c r="K164" s="216" t="s">
        <v>139</v>
      </c>
      <c r="L164" s="46"/>
      <c r="M164" s="221" t="s">
        <v>19</v>
      </c>
      <c r="N164" s="222" t="s">
        <v>42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140</v>
      </c>
      <c r="AT164" s="225" t="s">
        <v>135</v>
      </c>
      <c r="AU164" s="225" t="s">
        <v>81</v>
      </c>
      <c r="AY164" s="19" t="s">
        <v>133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140</v>
      </c>
      <c r="BM164" s="225" t="s">
        <v>244</v>
      </c>
    </row>
    <row r="165" s="2" customFormat="1">
      <c r="A165" s="40"/>
      <c r="B165" s="41"/>
      <c r="C165" s="42"/>
      <c r="D165" s="227" t="s">
        <v>142</v>
      </c>
      <c r="E165" s="42"/>
      <c r="F165" s="228" t="s">
        <v>245</v>
      </c>
      <c r="G165" s="42"/>
      <c r="H165" s="42"/>
      <c r="I165" s="229"/>
      <c r="J165" s="42"/>
      <c r="K165" s="42"/>
      <c r="L165" s="46"/>
      <c r="M165" s="230"/>
      <c r="N165" s="231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142</v>
      </c>
      <c r="AU165" s="19" t="s">
        <v>81</v>
      </c>
    </row>
    <row r="166" s="2" customFormat="1">
      <c r="A166" s="40"/>
      <c r="B166" s="41"/>
      <c r="C166" s="42"/>
      <c r="D166" s="232" t="s">
        <v>144</v>
      </c>
      <c r="E166" s="42"/>
      <c r="F166" s="233" t="s">
        <v>246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144</v>
      </c>
      <c r="AU166" s="19" t="s">
        <v>81</v>
      </c>
    </row>
    <row r="167" s="2" customFormat="1" ht="21.75" customHeight="1">
      <c r="A167" s="40"/>
      <c r="B167" s="41"/>
      <c r="C167" s="214" t="s">
        <v>247</v>
      </c>
      <c r="D167" s="214" t="s">
        <v>135</v>
      </c>
      <c r="E167" s="215" t="s">
        <v>248</v>
      </c>
      <c r="F167" s="216" t="s">
        <v>249</v>
      </c>
      <c r="G167" s="217" t="s">
        <v>160</v>
      </c>
      <c r="H167" s="218">
        <v>33</v>
      </c>
      <c r="I167" s="219"/>
      <c r="J167" s="220">
        <f>ROUND(I167*H167,2)</f>
        <v>0</v>
      </c>
      <c r="K167" s="216" t="s">
        <v>139</v>
      </c>
      <c r="L167" s="46"/>
      <c r="M167" s="221" t="s">
        <v>19</v>
      </c>
      <c r="N167" s="222" t="s">
        <v>42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140</v>
      </c>
      <c r="AT167" s="225" t="s">
        <v>135</v>
      </c>
      <c r="AU167" s="225" t="s">
        <v>81</v>
      </c>
      <c r="AY167" s="19" t="s">
        <v>133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140</v>
      </c>
      <c r="BM167" s="225" t="s">
        <v>250</v>
      </c>
    </row>
    <row r="168" s="2" customFormat="1">
      <c r="A168" s="40"/>
      <c r="B168" s="41"/>
      <c r="C168" s="42"/>
      <c r="D168" s="227" t="s">
        <v>142</v>
      </c>
      <c r="E168" s="42"/>
      <c r="F168" s="228" t="s">
        <v>251</v>
      </c>
      <c r="G168" s="42"/>
      <c r="H168" s="42"/>
      <c r="I168" s="229"/>
      <c r="J168" s="42"/>
      <c r="K168" s="42"/>
      <c r="L168" s="46"/>
      <c r="M168" s="230"/>
      <c r="N168" s="231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142</v>
      </c>
      <c r="AU168" s="19" t="s">
        <v>81</v>
      </c>
    </row>
    <row r="169" s="2" customFormat="1">
      <c r="A169" s="40"/>
      <c r="B169" s="41"/>
      <c r="C169" s="42"/>
      <c r="D169" s="232" t="s">
        <v>144</v>
      </c>
      <c r="E169" s="42"/>
      <c r="F169" s="233" t="s">
        <v>252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144</v>
      </c>
      <c r="AU169" s="19" t="s">
        <v>81</v>
      </c>
    </row>
    <row r="170" s="2" customFormat="1" ht="21.75" customHeight="1">
      <c r="A170" s="40"/>
      <c r="B170" s="41"/>
      <c r="C170" s="214" t="s">
        <v>253</v>
      </c>
      <c r="D170" s="214" t="s">
        <v>135</v>
      </c>
      <c r="E170" s="215" t="s">
        <v>254</v>
      </c>
      <c r="F170" s="216" t="s">
        <v>255</v>
      </c>
      <c r="G170" s="217" t="s">
        <v>160</v>
      </c>
      <c r="H170" s="218">
        <v>22</v>
      </c>
      <c r="I170" s="219"/>
      <c r="J170" s="220">
        <f>ROUND(I170*H170,2)</f>
        <v>0</v>
      </c>
      <c r="K170" s="216" t="s">
        <v>139</v>
      </c>
      <c r="L170" s="46"/>
      <c r="M170" s="221" t="s">
        <v>19</v>
      </c>
      <c r="N170" s="222" t="s">
        <v>42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140</v>
      </c>
      <c r="AT170" s="225" t="s">
        <v>135</v>
      </c>
      <c r="AU170" s="225" t="s">
        <v>81</v>
      </c>
      <c r="AY170" s="19" t="s">
        <v>133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140</v>
      </c>
      <c r="BM170" s="225" t="s">
        <v>256</v>
      </c>
    </row>
    <row r="171" s="2" customFormat="1">
      <c r="A171" s="40"/>
      <c r="B171" s="41"/>
      <c r="C171" s="42"/>
      <c r="D171" s="227" t="s">
        <v>142</v>
      </c>
      <c r="E171" s="42"/>
      <c r="F171" s="228" t="s">
        <v>257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142</v>
      </c>
      <c r="AU171" s="19" t="s">
        <v>81</v>
      </c>
    </row>
    <row r="172" s="2" customFormat="1">
      <c r="A172" s="40"/>
      <c r="B172" s="41"/>
      <c r="C172" s="42"/>
      <c r="D172" s="232" t="s">
        <v>144</v>
      </c>
      <c r="E172" s="42"/>
      <c r="F172" s="233" t="s">
        <v>258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144</v>
      </c>
      <c r="AU172" s="19" t="s">
        <v>81</v>
      </c>
    </row>
    <row r="173" s="2" customFormat="1" ht="21.75" customHeight="1">
      <c r="A173" s="40"/>
      <c r="B173" s="41"/>
      <c r="C173" s="214" t="s">
        <v>259</v>
      </c>
      <c r="D173" s="214" t="s">
        <v>135</v>
      </c>
      <c r="E173" s="215" t="s">
        <v>260</v>
      </c>
      <c r="F173" s="216" t="s">
        <v>261</v>
      </c>
      <c r="G173" s="217" t="s">
        <v>160</v>
      </c>
      <c r="H173" s="218">
        <v>27</v>
      </c>
      <c r="I173" s="219"/>
      <c r="J173" s="220">
        <f>ROUND(I173*H173,2)</f>
        <v>0</v>
      </c>
      <c r="K173" s="216" t="s">
        <v>139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140</v>
      </c>
      <c r="AT173" s="225" t="s">
        <v>135</v>
      </c>
      <c r="AU173" s="225" t="s">
        <v>81</v>
      </c>
      <c r="AY173" s="19" t="s">
        <v>133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140</v>
      </c>
      <c r="BM173" s="225" t="s">
        <v>262</v>
      </c>
    </row>
    <row r="174" s="2" customFormat="1">
      <c r="A174" s="40"/>
      <c r="B174" s="41"/>
      <c r="C174" s="42"/>
      <c r="D174" s="227" t="s">
        <v>142</v>
      </c>
      <c r="E174" s="42"/>
      <c r="F174" s="228" t="s">
        <v>263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142</v>
      </c>
      <c r="AU174" s="19" t="s">
        <v>81</v>
      </c>
    </row>
    <row r="175" s="2" customFormat="1">
      <c r="A175" s="40"/>
      <c r="B175" s="41"/>
      <c r="C175" s="42"/>
      <c r="D175" s="232" t="s">
        <v>144</v>
      </c>
      <c r="E175" s="42"/>
      <c r="F175" s="233" t="s">
        <v>264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144</v>
      </c>
      <c r="AU175" s="19" t="s">
        <v>81</v>
      </c>
    </row>
    <row r="176" s="2" customFormat="1" ht="21.75" customHeight="1">
      <c r="A176" s="40"/>
      <c r="B176" s="41"/>
      <c r="C176" s="214" t="s">
        <v>265</v>
      </c>
      <c r="D176" s="214" t="s">
        <v>135</v>
      </c>
      <c r="E176" s="215" t="s">
        <v>266</v>
      </c>
      <c r="F176" s="216" t="s">
        <v>267</v>
      </c>
      <c r="G176" s="217" t="s">
        <v>160</v>
      </c>
      <c r="H176" s="218">
        <v>15</v>
      </c>
      <c r="I176" s="219"/>
      <c r="J176" s="220">
        <f>ROUND(I176*H176,2)</f>
        <v>0</v>
      </c>
      <c r="K176" s="216" t="s">
        <v>139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140</v>
      </c>
      <c r="AT176" s="225" t="s">
        <v>135</v>
      </c>
      <c r="AU176" s="225" t="s">
        <v>81</v>
      </c>
      <c r="AY176" s="19" t="s">
        <v>133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140</v>
      </c>
      <c r="BM176" s="225" t="s">
        <v>268</v>
      </c>
    </row>
    <row r="177" s="2" customFormat="1">
      <c r="A177" s="40"/>
      <c r="B177" s="41"/>
      <c r="C177" s="42"/>
      <c r="D177" s="227" t="s">
        <v>142</v>
      </c>
      <c r="E177" s="42"/>
      <c r="F177" s="228" t="s">
        <v>269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81</v>
      </c>
    </row>
    <row r="178" s="2" customFormat="1">
      <c r="A178" s="40"/>
      <c r="B178" s="41"/>
      <c r="C178" s="42"/>
      <c r="D178" s="232" t="s">
        <v>144</v>
      </c>
      <c r="E178" s="42"/>
      <c r="F178" s="233" t="s">
        <v>270</v>
      </c>
      <c r="G178" s="42"/>
      <c r="H178" s="42"/>
      <c r="I178" s="229"/>
      <c r="J178" s="42"/>
      <c r="K178" s="42"/>
      <c r="L178" s="46"/>
      <c r="M178" s="230"/>
      <c r="N178" s="231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144</v>
      </c>
      <c r="AU178" s="19" t="s">
        <v>81</v>
      </c>
    </row>
    <row r="179" s="2" customFormat="1" ht="21.75" customHeight="1">
      <c r="A179" s="40"/>
      <c r="B179" s="41"/>
      <c r="C179" s="214" t="s">
        <v>7</v>
      </c>
      <c r="D179" s="214" t="s">
        <v>135</v>
      </c>
      <c r="E179" s="215" t="s">
        <v>271</v>
      </c>
      <c r="F179" s="216" t="s">
        <v>272</v>
      </c>
      <c r="G179" s="217" t="s">
        <v>160</v>
      </c>
      <c r="H179" s="218">
        <v>11</v>
      </c>
      <c r="I179" s="219"/>
      <c r="J179" s="220">
        <f>ROUND(I179*H179,2)</f>
        <v>0</v>
      </c>
      <c r="K179" s="216" t="s">
        <v>139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140</v>
      </c>
      <c r="AT179" s="225" t="s">
        <v>135</v>
      </c>
      <c r="AU179" s="225" t="s">
        <v>81</v>
      </c>
      <c r="AY179" s="19" t="s">
        <v>133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140</v>
      </c>
      <c r="BM179" s="225" t="s">
        <v>273</v>
      </c>
    </row>
    <row r="180" s="2" customFormat="1">
      <c r="A180" s="40"/>
      <c r="B180" s="41"/>
      <c r="C180" s="42"/>
      <c r="D180" s="227" t="s">
        <v>142</v>
      </c>
      <c r="E180" s="42"/>
      <c r="F180" s="228" t="s">
        <v>274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142</v>
      </c>
      <c r="AU180" s="19" t="s">
        <v>81</v>
      </c>
    </row>
    <row r="181" s="2" customFormat="1">
      <c r="A181" s="40"/>
      <c r="B181" s="41"/>
      <c r="C181" s="42"/>
      <c r="D181" s="232" t="s">
        <v>144</v>
      </c>
      <c r="E181" s="42"/>
      <c r="F181" s="233" t="s">
        <v>275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144</v>
      </c>
      <c r="AU181" s="19" t="s">
        <v>81</v>
      </c>
    </row>
    <row r="182" s="2" customFormat="1" ht="21.75" customHeight="1">
      <c r="A182" s="40"/>
      <c r="B182" s="41"/>
      <c r="C182" s="214" t="s">
        <v>170</v>
      </c>
      <c r="D182" s="214" t="s">
        <v>135</v>
      </c>
      <c r="E182" s="215" t="s">
        <v>276</v>
      </c>
      <c r="F182" s="216" t="s">
        <v>277</v>
      </c>
      <c r="G182" s="217" t="s">
        <v>160</v>
      </c>
      <c r="H182" s="218">
        <v>8</v>
      </c>
      <c r="I182" s="219"/>
      <c r="J182" s="220">
        <f>ROUND(I182*H182,2)</f>
        <v>0</v>
      </c>
      <c r="K182" s="216" t="s">
        <v>139</v>
      </c>
      <c r="L182" s="46"/>
      <c r="M182" s="221" t="s">
        <v>19</v>
      </c>
      <c r="N182" s="222" t="s">
        <v>42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140</v>
      </c>
      <c r="AT182" s="225" t="s">
        <v>135</v>
      </c>
      <c r="AU182" s="225" t="s">
        <v>81</v>
      </c>
      <c r="AY182" s="19" t="s">
        <v>133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140</v>
      </c>
      <c r="BM182" s="225" t="s">
        <v>278</v>
      </c>
    </row>
    <row r="183" s="2" customFormat="1">
      <c r="A183" s="40"/>
      <c r="B183" s="41"/>
      <c r="C183" s="42"/>
      <c r="D183" s="227" t="s">
        <v>142</v>
      </c>
      <c r="E183" s="42"/>
      <c r="F183" s="228" t="s">
        <v>279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142</v>
      </c>
      <c r="AU183" s="19" t="s">
        <v>81</v>
      </c>
    </row>
    <row r="184" s="2" customFormat="1">
      <c r="A184" s="40"/>
      <c r="B184" s="41"/>
      <c r="C184" s="42"/>
      <c r="D184" s="232" t="s">
        <v>144</v>
      </c>
      <c r="E184" s="42"/>
      <c r="F184" s="233" t="s">
        <v>280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144</v>
      </c>
      <c r="AU184" s="19" t="s">
        <v>81</v>
      </c>
    </row>
    <row r="185" s="2" customFormat="1" ht="21.75" customHeight="1">
      <c r="A185" s="40"/>
      <c r="B185" s="41"/>
      <c r="C185" s="214" t="s">
        <v>281</v>
      </c>
      <c r="D185" s="214" t="s">
        <v>135</v>
      </c>
      <c r="E185" s="215" t="s">
        <v>282</v>
      </c>
      <c r="F185" s="216" t="s">
        <v>283</v>
      </c>
      <c r="G185" s="217" t="s">
        <v>160</v>
      </c>
      <c r="H185" s="218">
        <v>5</v>
      </c>
      <c r="I185" s="219"/>
      <c r="J185" s="220">
        <f>ROUND(I185*H185,2)</f>
        <v>0</v>
      </c>
      <c r="K185" s="216" t="s">
        <v>139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140</v>
      </c>
      <c r="AT185" s="225" t="s">
        <v>135</v>
      </c>
      <c r="AU185" s="225" t="s">
        <v>81</v>
      </c>
      <c r="AY185" s="19" t="s">
        <v>133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140</v>
      </c>
      <c r="BM185" s="225" t="s">
        <v>284</v>
      </c>
    </row>
    <row r="186" s="2" customFormat="1">
      <c r="A186" s="40"/>
      <c r="B186" s="41"/>
      <c r="C186" s="42"/>
      <c r="D186" s="227" t="s">
        <v>142</v>
      </c>
      <c r="E186" s="42"/>
      <c r="F186" s="228" t="s">
        <v>285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142</v>
      </c>
      <c r="AU186" s="19" t="s">
        <v>81</v>
      </c>
    </row>
    <row r="187" s="2" customFormat="1">
      <c r="A187" s="40"/>
      <c r="B187" s="41"/>
      <c r="C187" s="42"/>
      <c r="D187" s="232" t="s">
        <v>144</v>
      </c>
      <c r="E187" s="42"/>
      <c r="F187" s="233" t="s">
        <v>286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144</v>
      </c>
      <c r="AU187" s="19" t="s">
        <v>81</v>
      </c>
    </row>
    <row r="188" s="2" customFormat="1" ht="21.75" customHeight="1">
      <c r="A188" s="40"/>
      <c r="B188" s="41"/>
      <c r="C188" s="214" t="s">
        <v>287</v>
      </c>
      <c r="D188" s="214" t="s">
        <v>135</v>
      </c>
      <c r="E188" s="215" t="s">
        <v>288</v>
      </c>
      <c r="F188" s="216" t="s">
        <v>289</v>
      </c>
      <c r="G188" s="217" t="s">
        <v>160</v>
      </c>
      <c r="H188" s="218">
        <v>2</v>
      </c>
      <c r="I188" s="219"/>
      <c r="J188" s="220">
        <f>ROUND(I188*H188,2)</f>
        <v>0</v>
      </c>
      <c r="K188" s="216" t="s">
        <v>139</v>
      </c>
      <c r="L188" s="46"/>
      <c r="M188" s="221" t="s">
        <v>19</v>
      </c>
      <c r="N188" s="222" t="s">
        <v>42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140</v>
      </c>
      <c r="AT188" s="225" t="s">
        <v>135</v>
      </c>
      <c r="AU188" s="225" t="s">
        <v>81</v>
      </c>
      <c r="AY188" s="19" t="s">
        <v>133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140</v>
      </c>
      <c r="BM188" s="225" t="s">
        <v>290</v>
      </c>
    </row>
    <row r="189" s="2" customFormat="1">
      <c r="A189" s="40"/>
      <c r="B189" s="41"/>
      <c r="C189" s="42"/>
      <c r="D189" s="227" t="s">
        <v>142</v>
      </c>
      <c r="E189" s="42"/>
      <c r="F189" s="228" t="s">
        <v>291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142</v>
      </c>
      <c r="AU189" s="19" t="s">
        <v>81</v>
      </c>
    </row>
    <row r="190" s="2" customFormat="1">
      <c r="A190" s="40"/>
      <c r="B190" s="41"/>
      <c r="C190" s="42"/>
      <c r="D190" s="232" t="s">
        <v>144</v>
      </c>
      <c r="E190" s="42"/>
      <c r="F190" s="233" t="s">
        <v>292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144</v>
      </c>
      <c r="AU190" s="19" t="s">
        <v>81</v>
      </c>
    </row>
    <row r="191" s="2" customFormat="1" ht="21.75" customHeight="1">
      <c r="A191" s="40"/>
      <c r="B191" s="41"/>
      <c r="C191" s="214" t="s">
        <v>293</v>
      </c>
      <c r="D191" s="214" t="s">
        <v>135</v>
      </c>
      <c r="E191" s="215" t="s">
        <v>294</v>
      </c>
      <c r="F191" s="216" t="s">
        <v>295</v>
      </c>
      <c r="G191" s="217" t="s">
        <v>160</v>
      </c>
      <c r="H191" s="218">
        <v>1</v>
      </c>
      <c r="I191" s="219"/>
      <c r="J191" s="220">
        <f>ROUND(I191*H191,2)</f>
        <v>0</v>
      </c>
      <c r="K191" s="216" t="s">
        <v>139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140</v>
      </c>
      <c r="AT191" s="225" t="s">
        <v>135</v>
      </c>
      <c r="AU191" s="225" t="s">
        <v>81</v>
      </c>
      <c r="AY191" s="19" t="s">
        <v>133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140</v>
      </c>
      <c r="BM191" s="225" t="s">
        <v>296</v>
      </c>
    </row>
    <row r="192" s="2" customFormat="1">
      <c r="A192" s="40"/>
      <c r="B192" s="41"/>
      <c r="C192" s="42"/>
      <c r="D192" s="227" t="s">
        <v>142</v>
      </c>
      <c r="E192" s="42"/>
      <c r="F192" s="228" t="s">
        <v>297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81</v>
      </c>
    </row>
    <row r="193" s="2" customFormat="1">
      <c r="A193" s="40"/>
      <c r="B193" s="41"/>
      <c r="C193" s="42"/>
      <c r="D193" s="232" t="s">
        <v>144</v>
      </c>
      <c r="E193" s="42"/>
      <c r="F193" s="233" t="s">
        <v>298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144</v>
      </c>
      <c r="AU193" s="19" t="s">
        <v>81</v>
      </c>
    </row>
    <row r="194" s="2" customFormat="1" ht="16.5" customHeight="1">
      <c r="A194" s="40"/>
      <c r="B194" s="41"/>
      <c r="C194" s="214" t="s">
        <v>299</v>
      </c>
      <c r="D194" s="214" t="s">
        <v>135</v>
      </c>
      <c r="E194" s="215" t="s">
        <v>300</v>
      </c>
      <c r="F194" s="216" t="s">
        <v>301</v>
      </c>
      <c r="G194" s="217" t="s">
        <v>138</v>
      </c>
      <c r="H194" s="218">
        <v>11.5</v>
      </c>
      <c r="I194" s="219"/>
      <c r="J194" s="220">
        <f>ROUND(I194*H194,2)</f>
        <v>0</v>
      </c>
      <c r="K194" s="216" t="s">
        <v>139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0.44</v>
      </c>
      <c r="T194" s="224">
        <f>S194*H194</f>
        <v>5.0599999999999996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140</v>
      </c>
      <c r="AT194" s="225" t="s">
        <v>135</v>
      </c>
      <c r="AU194" s="225" t="s">
        <v>81</v>
      </c>
      <c r="AY194" s="19" t="s">
        <v>133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140</v>
      </c>
      <c r="BM194" s="225" t="s">
        <v>302</v>
      </c>
    </row>
    <row r="195" s="2" customFormat="1">
      <c r="A195" s="40"/>
      <c r="B195" s="41"/>
      <c r="C195" s="42"/>
      <c r="D195" s="227" t="s">
        <v>142</v>
      </c>
      <c r="E195" s="42"/>
      <c r="F195" s="228" t="s">
        <v>303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142</v>
      </c>
      <c r="AU195" s="19" t="s">
        <v>81</v>
      </c>
    </row>
    <row r="196" s="2" customFormat="1">
      <c r="A196" s="40"/>
      <c r="B196" s="41"/>
      <c r="C196" s="42"/>
      <c r="D196" s="232" t="s">
        <v>144</v>
      </c>
      <c r="E196" s="42"/>
      <c r="F196" s="233" t="s">
        <v>304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144</v>
      </c>
      <c r="AU196" s="19" t="s">
        <v>81</v>
      </c>
    </row>
    <row r="197" s="2" customFormat="1">
      <c r="A197" s="40"/>
      <c r="B197" s="41"/>
      <c r="C197" s="42"/>
      <c r="D197" s="227" t="s">
        <v>146</v>
      </c>
      <c r="E197" s="42"/>
      <c r="F197" s="234" t="s">
        <v>305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146</v>
      </c>
      <c r="AU197" s="19" t="s">
        <v>81</v>
      </c>
    </row>
    <row r="198" s="13" customFormat="1">
      <c r="A198" s="13"/>
      <c r="B198" s="235"/>
      <c r="C198" s="236"/>
      <c r="D198" s="227" t="s">
        <v>148</v>
      </c>
      <c r="E198" s="237" t="s">
        <v>19</v>
      </c>
      <c r="F198" s="238" t="s">
        <v>306</v>
      </c>
      <c r="G198" s="236"/>
      <c r="H198" s="239">
        <v>11.5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81</v>
      </c>
      <c r="AV198" s="13" t="s">
        <v>81</v>
      </c>
      <c r="AW198" s="13" t="s">
        <v>33</v>
      </c>
      <c r="AX198" s="13" t="s">
        <v>79</v>
      </c>
      <c r="AY198" s="245" t="s">
        <v>133</v>
      </c>
    </row>
    <row r="199" s="2" customFormat="1" ht="16.5" customHeight="1">
      <c r="A199" s="40"/>
      <c r="B199" s="41"/>
      <c r="C199" s="214" t="s">
        <v>178</v>
      </c>
      <c r="D199" s="214" t="s">
        <v>135</v>
      </c>
      <c r="E199" s="215" t="s">
        <v>307</v>
      </c>
      <c r="F199" s="216" t="s">
        <v>308</v>
      </c>
      <c r="G199" s="217" t="s">
        <v>138</v>
      </c>
      <c r="H199" s="218">
        <v>11.5</v>
      </c>
      <c r="I199" s="219"/>
      <c r="J199" s="220">
        <f>ROUND(I199*H199,2)</f>
        <v>0</v>
      </c>
      <c r="K199" s="216" t="s">
        <v>139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0.316</v>
      </c>
      <c r="T199" s="224">
        <f>S199*H199</f>
        <v>3.6339999999999999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140</v>
      </c>
      <c r="AT199" s="225" t="s">
        <v>135</v>
      </c>
      <c r="AU199" s="225" t="s">
        <v>81</v>
      </c>
      <c r="AY199" s="19" t="s">
        <v>133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140</v>
      </c>
      <c r="BM199" s="225" t="s">
        <v>309</v>
      </c>
    </row>
    <row r="200" s="2" customFormat="1">
      <c r="A200" s="40"/>
      <c r="B200" s="41"/>
      <c r="C200" s="42"/>
      <c r="D200" s="227" t="s">
        <v>142</v>
      </c>
      <c r="E200" s="42"/>
      <c r="F200" s="228" t="s">
        <v>310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81</v>
      </c>
    </row>
    <row r="201" s="2" customFormat="1">
      <c r="A201" s="40"/>
      <c r="B201" s="41"/>
      <c r="C201" s="42"/>
      <c r="D201" s="232" t="s">
        <v>144</v>
      </c>
      <c r="E201" s="42"/>
      <c r="F201" s="233" t="s">
        <v>311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144</v>
      </c>
      <c r="AU201" s="19" t="s">
        <v>81</v>
      </c>
    </row>
    <row r="202" s="2" customFormat="1">
      <c r="A202" s="40"/>
      <c r="B202" s="41"/>
      <c r="C202" s="42"/>
      <c r="D202" s="227" t="s">
        <v>146</v>
      </c>
      <c r="E202" s="42"/>
      <c r="F202" s="234" t="s">
        <v>312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146</v>
      </c>
      <c r="AU202" s="19" t="s">
        <v>81</v>
      </c>
    </row>
    <row r="203" s="13" customFormat="1">
      <c r="A203" s="13"/>
      <c r="B203" s="235"/>
      <c r="C203" s="236"/>
      <c r="D203" s="227" t="s">
        <v>148</v>
      </c>
      <c r="E203" s="237" t="s">
        <v>19</v>
      </c>
      <c r="F203" s="238" t="s">
        <v>306</v>
      </c>
      <c r="G203" s="236"/>
      <c r="H203" s="239">
        <v>11.5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148</v>
      </c>
      <c r="AU203" s="245" t="s">
        <v>81</v>
      </c>
      <c r="AV203" s="13" t="s">
        <v>81</v>
      </c>
      <c r="AW203" s="13" t="s">
        <v>33</v>
      </c>
      <c r="AX203" s="13" t="s">
        <v>79</v>
      </c>
      <c r="AY203" s="245" t="s">
        <v>133</v>
      </c>
    </row>
    <row r="204" s="2" customFormat="1" ht="16.5" customHeight="1">
      <c r="A204" s="40"/>
      <c r="B204" s="41"/>
      <c r="C204" s="214" t="s">
        <v>313</v>
      </c>
      <c r="D204" s="214" t="s">
        <v>135</v>
      </c>
      <c r="E204" s="215" t="s">
        <v>314</v>
      </c>
      <c r="F204" s="216" t="s">
        <v>315</v>
      </c>
      <c r="G204" s="217" t="s">
        <v>316</v>
      </c>
      <c r="H204" s="218">
        <v>235.68000000000001</v>
      </c>
      <c r="I204" s="219"/>
      <c r="J204" s="220">
        <f>ROUND(I204*H204,2)</f>
        <v>0</v>
      </c>
      <c r="K204" s="216" t="s">
        <v>139</v>
      </c>
      <c r="L204" s="46"/>
      <c r="M204" s="221" t="s">
        <v>19</v>
      </c>
      <c r="N204" s="222" t="s">
        <v>42</v>
      </c>
      <c r="O204" s="86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140</v>
      </c>
      <c r="AT204" s="225" t="s">
        <v>135</v>
      </c>
      <c r="AU204" s="225" t="s">
        <v>81</v>
      </c>
      <c r="AY204" s="19" t="s">
        <v>133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140</v>
      </c>
      <c r="BM204" s="225" t="s">
        <v>317</v>
      </c>
    </row>
    <row r="205" s="2" customFormat="1">
      <c r="A205" s="40"/>
      <c r="B205" s="41"/>
      <c r="C205" s="42"/>
      <c r="D205" s="227" t="s">
        <v>142</v>
      </c>
      <c r="E205" s="42"/>
      <c r="F205" s="228" t="s">
        <v>318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142</v>
      </c>
      <c r="AU205" s="19" t="s">
        <v>81</v>
      </c>
    </row>
    <row r="206" s="2" customFormat="1">
      <c r="A206" s="40"/>
      <c r="B206" s="41"/>
      <c r="C206" s="42"/>
      <c r="D206" s="232" t="s">
        <v>144</v>
      </c>
      <c r="E206" s="42"/>
      <c r="F206" s="233" t="s">
        <v>319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144</v>
      </c>
      <c r="AU206" s="19" t="s">
        <v>81</v>
      </c>
    </row>
    <row r="207" s="2" customFormat="1">
      <c r="A207" s="40"/>
      <c r="B207" s="41"/>
      <c r="C207" s="42"/>
      <c r="D207" s="227" t="s">
        <v>146</v>
      </c>
      <c r="E207" s="42"/>
      <c r="F207" s="234" t="s">
        <v>320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146</v>
      </c>
      <c r="AU207" s="19" t="s">
        <v>81</v>
      </c>
    </row>
    <row r="208" s="14" customFormat="1">
      <c r="A208" s="14"/>
      <c r="B208" s="246"/>
      <c r="C208" s="247"/>
      <c r="D208" s="227" t="s">
        <v>148</v>
      </c>
      <c r="E208" s="248" t="s">
        <v>19</v>
      </c>
      <c r="F208" s="249" t="s">
        <v>321</v>
      </c>
      <c r="G208" s="247"/>
      <c r="H208" s="248" t="s">
        <v>19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148</v>
      </c>
      <c r="AU208" s="255" t="s">
        <v>81</v>
      </c>
      <c r="AV208" s="14" t="s">
        <v>79</v>
      </c>
      <c r="AW208" s="14" t="s">
        <v>33</v>
      </c>
      <c r="AX208" s="14" t="s">
        <v>71</v>
      </c>
      <c r="AY208" s="255" t="s">
        <v>133</v>
      </c>
    </row>
    <row r="209" s="13" customFormat="1">
      <c r="A209" s="13"/>
      <c r="B209" s="235"/>
      <c r="C209" s="236"/>
      <c r="D209" s="227" t="s">
        <v>148</v>
      </c>
      <c r="E209" s="237" t="s">
        <v>19</v>
      </c>
      <c r="F209" s="238" t="s">
        <v>322</v>
      </c>
      <c r="G209" s="236"/>
      <c r="H209" s="239">
        <v>235.68000000000001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5" t="s">
        <v>148</v>
      </c>
      <c r="AU209" s="245" t="s">
        <v>81</v>
      </c>
      <c r="AV209" s="13" t="s">
        <v>81</v>
      </c>
      <c r="AW209" s="13" t="s">
        <v>33</v>
      </c>
      <c r="AX209" s="13" t="s">
        <v>79</v>
      </c>
      <c r="AY209" s="245" t="s">
        <v>133</v>
      </c>
    </row>
    <row r="210" s="2" customFormat="1" ht="21.75" customHeight="1">
      <c r="A210" s="40"/>
      <c r="B210" s="41"/>
      <c r="C210" s="214" t="s">
        <v>323</v>
      </c>
      <c r="D210" s="214" t="s">
        <v>135</v>
      </c>
      <c r="E210" s="215" t="s">
        <v>324</v>
      </c>
      <c r="F210" s="216" t="s">
        <v>325</v>
      </c>
      <c r="G210" s="217" t="s">
        <v>316</v>
      </c>
      <c r="H210" s="218">
        <v>2278.29</v>
      </c>
      <c r="I210" s="219"/>
      <c r="J210" s="220">
        <f>ROUND(I210*H210,2)</f>
        <v>0</v>
      </c>
      <c r="K210" s="216" t="s">
        <v>139</v>
      </c>
      <c r="L210" s="46"/>
      <c r="M210" s="221" t="s">
        <v>19</v>
      </c>
      <c r="N210" s="222" t="s">
        <v>42</v>
      </c>
      <c r="O210" s="86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5" t="s">
        <v>140</v>
      </c>
      <c r="AT210" s="225" t="s">
        <v>135</v>
      </c>
      <c r="AU210" s="225" t="s">
        <v>81</v>
      </c>
      <c r="AY210" s="19" t="s">
        <v>133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9" t="s">
        <v>79</v>
      </c>
      <c r="BK210" s="226">
        <f>ROUND(I210*H210,2)</f>
        <v>0</v>
      </c>
      <c r="BL210" s="19" t="s">
        <v>140</v>
      </c>
      <c r="BM210" s="225" t="s">
        <v>326</v>
      </c>
    </row>
    <row r="211" s="2" customFormat="1">
      <c r="A211" s="40"/>
      <c r="B211" s="41"/>
      <c r="C211" s="42"/>
      <c r="D211" s="227" t="s">
        <v>142</v>
      </c>
      <c r="E211" s="42"/>
      <c r="F211" s="228" t="s">
        <v>327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142</v>
      </c>
      <c r="AU211" s="19" t="s">
        <v>81</v>
      </c>
    </row>
    <row r="212" s="2" customFormat="1">
      <c r="A212" s="40"/>
      <c r="B212" s="41"/>
      <c r="C212" s="42"/>
      <c r="D212" s="232" t="s">
        <v>144</v>
      </c>
      <c r="E212" s="42"/>
      <c r="F212" s="233" t="s">
        <v>328</v>
      </c>
      <c r="G212" s="42"/>
      <c r="H212" s="42"/>
      <c r="I212" s="229"/>
      <c r="J212" s="42"/>
      <c r="K212" s="42"/>
      <c r="L212" s="46"/>
      <c r="M212" s="230"/>
      <c r="N212" s="231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144</v>
      </c>
      <c r="AU212" s="19" t="s">
        <v>81</v>
      </c>
    </row>
    <row r="213" s="14" customFormat="1">
      <c r="A213" s="14"/>
      <c r="B213" s="246"/>
      <c r="C213" s="247"/>
      <c r="D213" s="227" t="s">
        <v>148</v>
      </c>
      <c r="E213" s="248" t="s">
        <v>19</v>
      </c>
      <c r="F213" s="249" t="s">
        <v>329</v>
      </c>
      <c r="G213" s="247"/>
      <c r="H213" s="248" t="s">
        <v>19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148</v>
      </c>
      <c r="AU213" s="255" t="s">
        <v>81</v>
      </c>
      <c r="AV213" s="14" t="s">
        <v>79</v>
      </c>
      <c r="AW213" s="14" t="s">
        <v>33</v>
      </c>
      <c r="AX213" s="14" t="s">
        <v>71</v>
      </c>
      <c r="AY213" s="255" t="s">
        <v>133</v>
      </c>
    </row>
    <row r="214" s="13" customFormat="1">
      <c r="A214" s="13"/>
      <c r="B214" s="235"/>
      <c r="C214" s="236"/>
      <c r="D214" s="227" t="s">
        <v>148</v>
      </c>
      <c r="E214" s="237" t="s">
        <v>19</v>
      </c>
      <c r="F214" s="238" t="s">
        <v>330</v>
      </c>
      <c r="G214" s="236"/>
      <c r="H214" s="239">
        <v>2018.79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148</v>
      </c>
      <c r="AU214" s="245" t="s">
        <v>81</v>
      </c>
      <c r="AV214" s="13" t="s">
        <v>81</v>
      </c>
      <c r="AW214" s="13" t="s">
        <v>33</v>
      </c>
      <c r="AX214" s="13" t="s">
        <v>71</v>
      </c>
      <c r="AY214" s="245" t="s">
        <v>133</v>
      </c>
    </row>
    <row r="215" s="14" customFormat="1">
      <c r="A215" s="14"/>
      <c r="B215" s="246"/>
      <c r="C215" s="247"/>
      <c r="D215" s="227" t="s">
        <v>148</v>
      </c>
      <c r="E215" s="248" t="s">
        <v>19</v>
      </c>
      <c r="F215" s="249" t="s">
        <v>331</v>
      </c>
      <c r="G215" s="247"/>
      <c r="H215" s="248" t="s">
        <v>19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148</v>
      </c>
      <c r="AU215" s="255" t="s">
        <v>81</v>
      </c>
      <c r="AV215" s="14" t="s">
        <v>79</v>
      </c>
      <c r="AW215" s="14" t="s">
        <v>33</v>
      </c>
      <c r="AX215" s="14" t="s">
        <v>71</v>
      </c>
      <c r="AY215" s="255" t="s">
        <v>133</v>
      </c>
    </row>
    <row r="216" s="13" customFormat="1">
      <c r="A216" s="13"/>
      <c r="B216" s="235"/>
      <c r="C216" s="236"/>
      <c r="D216" s="227" t="s">
        <v>148</v>
      </c>
      <c r="E216" s="237" t="s">
        <v>19</v>
      </c>
      <c r="F216" s="238" t="s">
        <v>332</v>
      </c>
      <c r="G216" s="236"/>
      <c r="H216" s="239">
        <v>259.5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148</v>
      </c>
      <c r="AU216" s="245" t="s">
        <v>81</v>
      </c>
      <c r="AV216" s="13" t="s">
        <v>81</v>
      </c>
      <c r="AW216" s="13" t="s">
        <v>33</v>
      </c>
      <c r="AX216" s="13" t="s">
        <v>71</v>
      </c>
      <c r="AY216" s="245" t="s">
        <v>133</v>
      </c>
    </row>
    <row r="217" s="15" customFormat="1">
      <c r="A217" s="15"/>
      <c r="B217" s="256"/>
      <c r="C217" s="257"/>
      <c r="D217" s="227" t="s">
        <v>148</v>
      </c>
      <c r="E217" s="258" t="s">
        <v>19</v>
      </c>
      <c r="F217" s="259" t="s">
        <v>333</v>
      </c>
      <c r="G217" s="257"/>
      <c r="H217" s="260">
        <v>2278.29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148</v>
      </c>
      <c r="AU217" s="266" t="s">
        <v>81</v>
      </c>
      <c r="AV217" s="15" t="s">
        <v>140</v>
      </c>
      <c r="AW217" s="15" t="s">
        <v>33</v>
      </c>
      <c r="AX217" s="15" t="s">
        <v>79</v>
      </c>
      <c r="AY217" s="266" t="s">
        <v>133</v>
      </c>
    </row>
    <row r="218" s="2" customFormat="1" ht="21.75" customHeight="1">
      <c r="A218" s="40"/>
      <c r="B218" s="41"/>
      <c r="C218" s="214" t="s">
        <v>334</v>
      </c>
      <c r="D218" s="214" t="s">
        <v>135</v>
      </c>
      <c r="E218" s="215" t="s">
        <v>335</v>
      </c>
      <c r="F218" s="216" t="s">
        <v>336</v>
      </c>
      <c r="G218" s="217" t="s">
        <v>316</v>
      </c>
      <c r="H218" s="218">
        <v>173.25</v>
      </c>
      <c r="I218" s="219"/>
      <c r="J218" s="220">
        <f>ROUND(I218*H218,2)</f>
        <v>0</v>
      </c>
      <c r="K218" s="216" t="s">
        <v>139</v>
      </c>
      <c r="L218" s="46"/>
      <c r="M218" s="221" t="s">
        <v>19</v>
      </c>
      <c r="N218" s="222" t="s">
        <v>42</v>
      </c>
      <c r="O218" s="86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140</v>
      </c>
      <c r="AT218" s="225" t="s">
        <v>135</v>
      </c>
      <c r="AU218" s="225" t="s">
        <v>81</v>
      </c>
      <c r="AY218" s="19" t="s">
        <v>133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140</v>
      </c>
      <c r="BM218" s="225" t="s">
        <v>337</v>
      </c>
    </row>
    <row r="219" s="2" customFormat="1">
      <c r="A219" s="40"/>
      <c r="B219" s="41"/>
      <c r="C219" s="42"/>
      <c r="D219" s="227" t="s">
        <v>142</v>
      </c>
      <c r="E219" s="42"/>
      <c r="F219" s="228" t="s">
        <v>338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142</v>
      </c>
      <c r="AU219" s="19" t="s">
        <v>81</v>
      </c>
    </row>
    <row r="220" s="2" customFormat="1">
      <c r="A220" s="40"/>
      <c r="B220" s="41"/>
      <c r="C220" s="42"/>
      <c r="D220" s="232" t="s">
        <v>144</v>
      </c>
      <c r="E220" s="42"/>
      <c r="F220" s="233" t="s">
        <v>339</v>
      </c>
      <c r="G220" s="42"/>
      <c r="H220" s="42"/>
      <c r="I220" s="229"/>
      <c r="J220" s="42"/>
      <c r="K220" s="42"/>
      <c r="L220" s="46"/>
      <c r="M220" s="230"/>
      <c r="N220" s="231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144</v>
      </c>
      <c r="AU220" s="19" t="s">
        <v>81</v>
      </c>
    </row>
    <row r="221" s="2" customFormat="1">
      <c r="A221" s="40"/>
      <c r="B221" s="41"/>
      <c r="C221" s="42"/>
      <c r="D221" s="227" t="s">
        <v>146</v>
      </c>
      <c r="E221" s="42"/>
      <c r="F221" s="234" t="s">
        <v>340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146</v>
      </c>
      <c r="AU221" s="19" t="s">
        <v>81</v>
      </c>
    </row>
    <row r="222" s="13" customFormat="1">
      <c r="A222" s="13"/>
      <c r="B222" s="235"/>
      <c r="C222" s="236"/>
      <c r="D222" s="227" t="s">
        <v>148</v>
      </c>
      <c r="E222" s="237" t="s">
        <v>19</v>
      </c>
      <c r="F222" s="238" t="s">
        <v>341</v>
      </c>
      <c r="G222" s="236"/>
      <c r="H222" s="239">
        <v>173.25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148</v>
      </c>
      <c r="AU222" s="245" t="s">
        <v>81</v>
      </c>
      <c r="AV222" s="13" t="s">
        <v>81</v>
      </c>
      <c r="AW222" s="13" t="s">
        <v>33</v>
      </c>
      <c r="AX222" s="13" t="s">
        <v>79</v>
      </c>
      <c r="AY222" s="245" t="s">
        <v>133</v>
      </c>
    </row>
    <row r="223" s="2" customFormat="1" ht="16.5" customHeight="1">
      <c r="A223" s="40"/>
      <c r="B223" s="41"/>
      <c r="C223" s="214" t="s">
        <v>342</v>
      </c>
      <c r="D223" s="214" t="s">
        <v>135</v>
      </c>
      <c r="E223" s="215" t="s">
        <v>343</v>
      </c>
      <c r="F223" s="216" t="s">
        <v>344</v>
      </c>
      <c r="G223" s="217" t="s">
        <v>160</v>
      </c>
      <c r="H223" s="218">
        <v>55</v>
      </c>
      <c r="I223" s="219"/>
      <c r="J223" s="220">
        <f>ROUND(I223*H223,2)</f>
        <v>0</v>
      </c>
      <c r="K223" s="216" t="s">
        <v>139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140</v>
      </c>
      <c r="AT223" s="225" t="s">
        <v>135</v>
      </c>
      <c r="AU223" s="225" t="s">
        <v>81</v>
      </c>
      <c r="AY223" s="19" t="s">
        <v>133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140</v>
      </c>
      <c r="BM223" s="225" t="s">
        <v>345</v>
      </c>
    </row>
    <row r="224" s="2" customFormat="1">
      <c r="A224" s="40"/>
      <c r="B224" s="41"/>
      <c r="C224" s="42"/>
      <c r="D224" s="227" t="s">
        <v>142</v>
      </c>
      <c r="E224" s="42"/>
      <c r="F224" s="228" t="s">
        <v>346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142</v>
      </c>
      <c r="AU224" s="19" t="s">
        <v>81</v>
      </c>
    </row>
    <row r="225" s="2" customFormat="1">
      <c r="A225" s="40"/>
      <c r="B225" s="41"/>
      <c r="C225" s="42"/>
      <c r="D225" s="232" t="s">
        <v>144</v>
      </c>
      <c r="E225" s="42"/>
      <c r="F225" s="233" t="s">
        <v>347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144</v>
      </c>
      <c r="AU225" s="19" t="s">
        <v>81</v>
      </c>
    </row>
    <row r="226" s="2" customFormat="1">
      <c r="A226" s="40"/>
      <c r="B226" s="41"/>
      <c r="C226" s="42"/>
      <c r="D226" s="227" t="s">
        <v>146</v>
      </c>
      <c r="E226" s="42"/>
      <c r="F226" s="234" t="s">
        <v>348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146</v>
      </c>
      <c r="AU226" s="19" t="s">
        <v>81</v>
      </c>
    </row>
    <row r="227" s="13" customFormat="1">
      <c r="A227" s="13"/>
      <c r="B227" s="235"/>
      <c r="C227" s="236"/>
      <c r="D227" s="227" t="s">
        <v>148</v>
      </c>
      <c r="E227" s="237" t="s">
        <v>19</v>
      </c>
      <c r="F227" s="238" t="s">
        <v>221</v>
      </c>
      <c r="G227" s="236"/>
      <c r="H227" s="239">
        <v>55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148</v>
      </c>
      <c r="AU227" s="245" t="s">
        <v>81</v>
      </c>
      <c r="AV227" s="13" t="s">
        <v>81</v>
      </c>
      <c r="AW227" s="13" t="s">
        <v>33</v>
      </c>
      <c r="AX227" s="13" t="s">
        <v>79</v>
      </c>
      <c r="AY227" s="245" t="s">
        <v>133</v>
      </c>
    </row>
    <row r="228" s="2" customFormat="1" ht="16.5" customHeight="1">
      <c r="A228" s="40"/>
      <c r="B228" s="41"/>
      <c r="C228" s="214" t="s">
        <v>349</v>
      </c>
      <c r="D228" s="214" t="s">
        <v>135</v>
      </c>
      <c r="E228" s="215" t="s">
        <v>350</v>
      </c>
      <c r="F228" s="216" t="s">
        <v>351</v>
      </c>
      <c r="G228" s="217" t="s">
        <v>160</v>
      </c>
      <c r="H228" s="218">
        <v>42</v>
      </c>
      <c r="I228" s="219"/>
      <c r="J228" s="220">
        <f>ROUND(I228*H228,2)</f>
        <v>0</v>
      </c>
      <c r="K228" s="216" t="s">
        <v>139</v>
      </c>
      <c r="L228" s="46"/>
      <c r="M228" s="221" t="s">
        <v>19</v>
      </c>
      <c r="N228" s="222" t="s">
        <v>42</v>
      </c>
      <c r="O228" s="86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140</v>
      </c>
      <c r="AT228" s="225" t="s">
        <v>135</v>
      </c>
      <c r="AU228" s="225" t="s">
        <v>81</v>
      </c>
      <c r="AY228" s="19" t="s">
        <v>133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140</v>
      </c>
      <c r="BM228" s="225" t="s">
        <v>352</v>
      </c>
    </row>
    <row r="229" s="2" customFormat="1">
      <c r="A229" s="40"/>
      <c r="B229" s="41"/>
      <c r="C229" s="42"/>
      <c r="D229" s="227" t="s">
        <v>142</v>
      </c>
      <c r="E229" s="42"/>
      <c r="F229" s="228" t="s">
        <v>353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142</v>
      </c>
      <c r="AU229" s="19" t="s">
        <v>81</v>
      </c>
    </row>
    <row r="230" s="2" customFormat="1">
      <c r="A230" s="40"/>
      <c r="B230" s="41"/>
      <c r="C230" s="42"/>
      <c r="D230" s="232" t="s">
        <v>144</v>
      </c>
      <c r="E230" s="42"/>
      <c r="F230" s="233" t="s">
        <v>354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144</v>
      </c>
      <c r="AU230" s="19" t="s">
        <v>81</v>
      </c>
    </row>
    <row r="231" s="2" customFormat="1">
      <c r="A231" s="40"/>
      <c r="B231" s="41"/>
      <c r="C231" s="42"/>
      <c r="D231" s="227" t="s">
        <v>146</v>
      </c>
      <c r="E231" s="42"/>
      <c r="F231" s="234" t="s">
        <v>348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146</v>
      </c>
      <c r="AU231" s="19" t="s">
        <v>81</v>
      </c>
    </row>
    <row r="232" s="13" customFormat="1">
      <c r="A232" s="13"/>
      <c r="B232" s="235"/>
      <c r="C232" s="236"/>
      <c r="D232" s="227" t="s">
        <v>148</v>
      </c>
      <c r="E232" s="237" t="s">
        <v>19</v>
      </c>
      <c r="F232" s="238" t="s">
        <v>229</v>
      </c>
      <c r="G232" s="236"/>
      <c r="H232" s="239">
        <v>42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148</v>
      </c>
      <c r="AU232" s="245" t="s">
        <v>81</v>
      </c>
      <c r="AV232" s="13" t="s">
        <v>81</v>
      </c>
      <c r="AW232" s="13" t="s">
        <v>33</v>
      </c>
      <c r="AX232" s="13" t="s">
        <v>79</v>
      </c>
      <c r="AY232" s="245" t="s">
        <v>133</v>
      </c>
    </row>
    <row r="233" s="2" customFormat="1" ht="16.5" customHeight="1">
      <c r="A233" s="40"/>
      <c r="B233" s="41"/>
      <c r="C233" s="214" t="s">
        <v>164</v>
      </c>
      <c r="D233" s="214" t="s">
        <v>135</v>
      </c>
      <c r="E233" s="215" t="s">
        <v>355</v>
      </c>
      <c r="F233" s="216" t="s">
        <v>356</v>
      </c>
      <c r="G233" s="217" t="s">
        <v>160</v>
      </c>
      <c r="H233" s="218">
        <v>19</v>
      </c>
      <c r="I233" s="219"/>
      <c r="J233" s="220">
        <f>ROUND(I233*H233,2)</f>
        <v>0</v>
      </c>
      <c r="K233" s="216" t="s">
        <v>139</v>
      </c>
      <c r="L233" s="46"/>
      <c r="M233" s="221" t="s">
        <v>19</v>
      </c>
      <c r="N233" s="222" t="s">
        <v>42</v>
      </c>
      <c r="O233" s="86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5" t="s">
        <v>140</v>
      </c>
      <c r="AT233" s="225" t="s">
        <v>135</v>
      </c>
      <c r="AU233" s="225" t="s">
        <v>81</v>
      </c>
      <c r="AY233" s="19" t="s">
        <v>133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9" t="s">
        <v>79</v>
      </c>
      <c r="BK233" s="226">
        <f>ROUND(I233*H233,2)</f>
        <v>0</v>
      </c>
      <c r="BL233" s="19" t="s">
        <v>140</v>
      </c>
      <c r="BM233" s="225" t="s">
        <v>357</v>
      </c>
    </row>
    <row r="234" s="2" customFormat="1">
      <c r="A234" s="40"/>
      <c r="B234" s="41"/>
      <c r="C234" s="42"/>
      <c r="D234" s="227" t="s">
        <v>142</v>
      </c>
      <c r="E234" s="42"/>
      <c r="F234" s="228" t="s">
        <v>358</v>
      </c>
      <c r="G234" s="42"/>
      <c r="H234" s="42"/>
      <c r="I234" s="229"/>
      <c r="J234" s="42"/>
      <c r="K234" s="42"/>
      <c r="L234" s="46"/>
      <c r="M234" s="230"/>
      <c r="N234" s="231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142</v>
      </c>
      <c r="AU234" s="19" t="s">
        <v>81</v>
      </c>
    </row>
    <row r="235" s="2" customFormat="1">
      <c r="A235" s="40"/>
      <c r="B235" s="41"/>
      <c r="C235" s="42"/>
      <c r="D235" s="232" t="s">
        <v>144</v>
      </c>
      <c r="E235" s="42"/>
      <c r="F235" s="233" t="s">
        <v>359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144</v>
      </c>
      <c r="AU235" s="19" t="s">
        <v>81</v>
      </c>
    </row>
    <row r="236" s="2" customFormat="1">
      <c r="A236" s="40"/>
      <c r="B236" s="41"/>
      <c r="C236" s="42"/>
      <c r="D236" s="227" t="s">
        <v>146</v>
      </c>
      <c r="E236" s="42"/>
      <c r="F236" s="234" t="s">
        <v>348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146</v>
      </c>
      <c r="AU236" s="19" t="s">
        <v>81</v>
      </c>
    </row>
    <row r="237" s="13" customFormat="1">
      <c r="A237" s="13"/>
      <c r="B237" s="235"/>
      <c r="C237" s="236"/>
      <c r="D237" s="227" t="s">
        <v>148</v>
      </c>
      <c r="E237" s="237" t="s">
        <v>19</v>
      </c>
      <c r="F237" s="238" t="s">
        <v>236</v>
      </c>
      <c r="G237" s="236"/>
      <c r="H237" s="239">
        <v>19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148</v>
      </c>
      <c r="AU237" s="245" t="s">
        <v>81</v>
      </c>
      <c r="AV237" s="13" t="s">
        <v>81</v>
      </c>
      <c r="AW237" s="13" t="s">
        <v>33</v>
      </c>
      <c r="AX237" s="13" t="s">
        <v>79</v>
      </c>
      <c r="AY237" s="245" t="s">
        <v>133</v>
      </c>
    </row>
    <row r="238" s="2" customFormat="1" ht="16.5" customHeight="1">
      <c r="A238" s="40"/>
      <c r="B238" s="41"/>
      <c r="C238" s="214" t="s">
        <v>360</v>
      </c>
      <c r="D238" s="214" t="s">
        <v>135</v>
      </c>
      <c r="E238" s="215" t="s">
        <v>361</v>
      </c>
      <c r="F238" s="216" t="s">
        <v>362</v>
      </c>
      <c r="G238" s="217" t="s">
        <v>160</v>
      </c>
      <c r="H238" s="218">
        <v>7</v>
      </c>
      <c r="I238" s="219"/>
      <c r="J238" s="220">
        <f>ROUND(I238*H238,2)</f>
        <v>0</v>
      </c>
      <c r="K238" s="216" t="s">
        <v>139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140</v>
      </c>
      <c r="AT238" s="225" t="s">
        <v>135</v>
      </c>
      <c r="AU238" s="225" t="s">
        <v>81</v>
      </c>
      <c r="AY238" s="19" t="s">
        <v>133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140</v>
      </c>
      <c r="BM238" s="225" t="s">
        <v>363</v>
      </c>
    </row>
    <row r="239" s="2" customFormat="1">
      <c r="A239" s="40"/>
      <c r="B239" s="41"/>
      <c r="C239" s="42"/>
      <c r="D239" s="227" t="s">
        <v>142</v>
      </c>
      <c r="E239" s="42"/>
      <c r="F239" s="228" t="s">
        <v>364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142</v>
      </c>
      <c r="AU239" s="19" t="s">
        <v>81</v>
      </c>
    </row>
    <row r="240" s="2" customFormat="1">
      <c r="A240" s="40"/>
      <c r="B240" s="41"/>
      <c r="C240" s="42"/>
      <c r="D240" s="232" t="s">
        <v>144</v>
      </c>
      <c r="E240" s="42"/>
      <c r="F240" s="233" t="s">
        <v>365</v>
      </c>
      <c r="G240" s="42"/>
      <c r="H240" s="42"/>
      <c r="I240" s="229"/>
      <c r="J240" s="42"/>
      <c r="K240" s="42"/>
      <c r="L240" s="46"/>
      <c r="M240" s="230"/>
      <c r="N240" s="231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144</v>
      </c>
      <c r="AU240" s="19" t="s">
        <v>81</v>
      </c>
    </row>
    <row r="241" s="2" customFormat="1">
      <c r="A241" s="40"/>
      <c r="B241" s="41"/>
      <c r="C241" s="42"/>
      <c r="D241" s="227" t="s">
        <v>146</v>
      </c>
      <c r="E241" s="42"/>
      <c r="F241" s="234" t="s">
        <v>348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146</v>
      </c>
      <c r="AU241" s="19" t="s">
        <v>81</v>
      </c>
    </row>
    <row r="242" s="13" customFormat="1">
      <c r="A242" s="13"/>
      <c r="B242" s="235"/>
      <c r="C242" s="236"/>
      <c r="D242" s="227" t="s">
        <v>148</v>
      </c>
      <c r="E242" s="237" t="s">
        <v>19</v>
      </c>
      <c r="F242" s="238" t="s">
        <v>366</v>
      </c>
      <c r="G242" s="236"/>
      <c r="H242" s="239">
        <v>7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148</v>
      </c>
      <c r="AU242" s="245" t="s">
        <v>81</v>
      </c>
      <c r="AV242" s="13" t="s">
        <v>81</v>
      </c>
      <c r="AW242" s="13" t="s">
        <v>33</v>
      </c>
      <c r="AX242" s="13" t="s">
        <v>79</v>
      </c>
      <c r="AY242" s="245" t="s">
        <v>133</v>
      </c>
    </row>
    <row r="243" s="2" customFormat="1" ht="16.5" customHeight="1">
      <c r="A243" s="40"/>
      <c r="B243" s="41"/>
      <c r="C243" s="214" t="s">
        <v>367</v>
      </c>
      <c r="D243" s="214" t="s">
        <v>135</v>
      </c>
      <c r="E243" s="215" t="s">
        <v>368</v>
      </c>
      <c r="F243" s="216" t="s">
        <v>369</v>
      </c>
      <c r="G243" s="217" t="s">
        <v>160</v>
      </c>
      <c r="H243" s="218">
        <v>1</v>
      </c>
      <c r="I243" s="219"/>
      <c r="J243" s="220">
        <f>ROUND(I243*H243,2)</f>
        <v>0</v>
      </c>
      <c r="K243" s="216" t="s">
        <v>139</v>
      </c>
      <c r="L243" s="46"/>
      <c r="M243" s="221" t="s">
        <v>19</v>
      </c>
      <c r="N243" s="222" t="s">
        <v>42</v>
      </c>
      <c r="O243" s="86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140</v>
      </c>
      <c r="AT243" s="225" t="s">
        <v>135</v>
      </c>
      <c r="AU243" s="225" t="s">
        <v>81</v>
      </c>
      <c r="AY243" s="19" t="s">
        <v>133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140</v>
      </c>
      <c r="BM243" s="225" t="s">
        <v>370</v>
      </c>
    </row>
    <row r="244" s="2" customFormat="1">
      <c r="A244" s="40"/>
      <c r="B244" s="41"/>
      <c r="C244" s="42"/>
      <c r="D244" s="227" t="s">
        <v>142</v>
      </c>
      <c r="E244" s="42"/>
      <c r="F244" s="228" t="s">
        <v>371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142</v>
      </c>
      <c r="AU244" s="19" t="s">
        <v>81</v>
      </c>
    </row>
    <row r="245" s="2" customFormat="1">
      <c r="A245" s="40"/>
      <c r="B245" s="41"/>
      <c r="C245" s="42"/>
      <c r="D245" s="232" t="s">
        <v>144</v>
      </c>
      <c r="E245" s="42"/>
      <c r="F245" s="233" t="s">
        <v>372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144</v>
      </c>
      <c r="AU245" s="19" t="s">
        <v>81</v>
      </c>
    </row>
    <row r="246" s="2" customFormat="1">
      <c r="A246" s="40"/>
      <c r="B246" s="41"/>
      <c r="C246" s="42"/>
      <c r="D246" s="227" t="s">
        <v>146</v>
      </c>
      <c r="E246" s="42"/>
      <c r="F246" s="234" t="s">
        <v>348</v>
      </c>
      <c r="G246" s="42"/>
      <c r="H246" s="42"/>
      <c r="I246" s="229"/>
      <c r="J246" s="42"/>
      <c r="K246" s="42"/>
      <c r="L246" s="46"/>
      <c r="M246" s="230"/>
      <c r="N246" s="231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146</v>
      </c>
      <c r="AU246" s="19" t="s">
        <v>81</v>
      </c>
    </row>
    <row r="247" s="13" customFormat="1">
      <c r="A247" s="13"/>
      <c r="B247" s="235"/>
      <c r="C247" s="236"/>
      <c r="D247" s="227" t="s">
        <v>148</v>
      </c>
      <c r="E247" s="237" t="s">
        <v>19</v>
      </c>
      <c r="F247" s="238" t="s">
        <v>79</v>
      </c>
      <c r="G247" s="236"/>
      <c r="H247" s="239">
        <v>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148</v>
      </c>
      <c r="AU247" s="245" t="s">
        <v>81</v>
      </c>
      <c r="AV247" s="13" t="s">
        <v>81</v>
      </c>
      <c r="AW247" s="13" t="s">
        <v>33</v>
      </c>
      <c r="AX247" s="13" t="s">
        <v>79</v>
      </c>
      <c r="AY247" s="245" t="s">
        <v>133</v>
      </c>
    </row>
    <row r="248" s="2" customFormat="1" ht="16.5" customHeight="1">
      <c r="A248" s="40"/>
      <c r="B248" s="41"/>
      <c r="C248" s="214" t="s">
        <v>373</v>
      </c>
      <c r="D248" s="214" t="s">
        <v>135</v>
      </c>
      <c r="E248" s="215" t="s">
        <v>374</v>
      </c>
      <c r="F248" s="216" t="s">
        <v>375</v>
      </c>
      <c r="G248" s="217" t="s">
        <v>160</v>
      </c>
      <c r="H248" s="218">
        <v>55</v>
      </c>
      <c r="I248" s="219"/>
      <c r="J248" s="220">
        <f>ROUND(I248*H248,2)</f>
        <v>0</v>
      </c>
      <c r="K248" s="216" t="s">
        <v>139</v>
      </c>
      <c r="L248" s="46"/>
      <c r="M248" s="221" t="s">
        <v>19</v>
      </c>
      <c r="N248" s="222" t="s">
        <v>42</v>
      </c>
      <c r="O248" s="86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5" t="s">
        <v>140</v>
      </c>
      <c r="AT248" s="225" t="s">
        <v>135</v>
      </c>
      <c r="AU248" s="225" t="s">
        <v>81</v>
      </c>
      <c r="AY248" s="19" t="s">
        <v>133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9" t="s">
        <v>79</v>
      </c>
      <c r="BK248" s="226">
        <f>ROUND(I248*H248,2)</f>
        <v>0</v>
      </c>
      <c r="BL248" s="19" t="s">
        <v>140</v>
      </c>
      <c r="BM248" s="225" t="s">
        <v>376</v>
      </c>
    </row>
    <row r="249" s="2" customFormat="1">
      <c r="A249" s="40"/>
      <c r="B249" s="41"/>
      <c r="C249" s="42"/>
      <c r="D249" s="227" t="s">
        <v>142</v>
      </c>
      <c r="E249" s="42"/>
      <c r="F249" s="228" t="s">
        <v>377</v>
      </c>
      <c r="G249" s="42"/>
      <c r="H249" s="42"/>
      <c r="I249" s="229"/>
      <c r="J249" s="42"/>
      <c r="K249" s="42"/>
      <c r="L249" s="46"/>
      <c r="M249" s="230"/>
      <c r="N249" s="231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142</v>
      </c>
      <c r="AU249" s="19" t="s">
        <v>81</v>
      </c>
    </row>
    <row r="250" s="2" customFormat="1">
      <c r="A250" s="40"/>
      <c r="B250" s="41"/>
      <c r="C250" s="42"/>
      <c r="D250" s="232" t="s">
        <v>144</v>
      </c>
      <c r="E250" s="42"/>
      <c r="F250" s="233" t="s">
        <v>378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144</v>
      </c>
      <c r="AU250" s="19" t="s">
        <v>81</v>
      </c>
    </row>
    <row r="251" s="2" customFormat="1">
      <c r="A251" s="40"/>
      <c r="B251" s="41"/>
      <c r="C251" s="42"/>
      <c r="D251" s="227" t="s">
        <v>146</v>
      </c>
      <c r="E251" s="42"/>
      <c r="F251" s="234" t="s">
        <v>379</v>
      </c>
      <c r="G251" s="42"/>
      <c r="H251" s="42"/>
      <c r="I251" s="229"/>
      <c r="J251" s="42"/>
      <c r="K251" s="42"/>
      <c r="L251" s="46"/>
      <c r="M251" s="230"/>
      <c r="N251" s="231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146</v>
      </c>
      <c r="AU251" s="19" t="s">
        <v>81</v>
      </c>
    </row>
    <row r="252" s="2" customFormat="1" ht="16.5" customHeight="1">
      <c r="A252" s="40"/>
      <c r="B252" s="41"/>
      <c r="C252" s="214" t="s">
        <v>380</v>
      </c>
      <c r="D252" s="214" t="s">
        <v>135</v>
      </c>
      <c r="E252" s="215" t="s">
        <v>381</v>
      </c>
      <c r="F252" s="216" t="s">
        <v>382</v>
      </c>
      <c r="G252" s="217" t="s">
        <v>160</v>
      </c>
      <c r="H252" s="218">
        <v>42</v>
      </c>
      <c r="I252" s="219"/>
      <c r="J252" s="220">
        <f>ROUND(I252*H252,2)</f>
        <v>0</v>
      </c>
      <c r="K252" s="216" t="s">
        <v>139</v>
      </c>
      <c r="L252" s="46"/>
      <c r="M252" s="221" t="s">
        <v>19</v>
      </c>
      <c r="N252" s="222" t="s">
        <v>42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140</v>
      </c>
      <c r="AT252" s="225" t="s">
        <v>135</v>
      </c>
      <c r="AU252" s="225" t="s">
        <v>81</v>
      </c>
      <c r="AY252" s="19" t="s">
        <v>133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140</v>
      </c>
      <c r="BM252" s="225" t="s">
        <v>383</v>
      </c>
    </row>
    <row r="253" s="2" customFormat="1">
      <c r="A253" s="40"/>
      <c r="B253" s="41"/>
      <c r="C253" s="42"/>
      <c r="D253" s="227" t="s">
        <v>142</v>
      </c>
      <c r="E253" s="42"/>
      <c r="F253" s="228" t="s">
        <v>384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142</v>
      </c>
      <c r="AU253" s="19" t="s">
        <v>81</v>
      </c>
    </row>
    <row r="254" s="2" customFormat="1">
      <c r="A254" s="40"/>
      <c r="B254" s="41"/>
      <c r="C254" s="42"/>
      <c r="D254" s="232" t="s">
        <v>144</v>
      </c>
      <c r="E254" s="42"/>
      <c r="F254" s="233" t="s">
        <v>385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144</v>
      </c>
      <c r="AU254" s="19" t="s">
        <v>81</v>
      </c>
    </row>
    <row r="255" s="2" customFormat="1">
      <c r="A255" s="40"/>
      <c r="B255" s="41"/>
      <c r="C255" s="42"/>
      <c r="D255" s="227" t="s">
        <v>146</v>
      </c>
      <c r="E255" s="42"/>
      <c r="F255" s="234" t="s">
        <v>379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146</v>
      </c>
      <c r="AU255" s="19" t="s">
        <v>81</v>
      </c>
    </row>
    <row r="256" s="2" customFormat="1" ht="16.5" customHeight="1">
      <c r="A256" s="40"/>
      <c r="B256" s="41"/>
      <c r="C256" s="214" t="s">
        <v>386</v>
      </c>
      <c r="D256" s="214" t="s">
        <v>135</v>
      </c>
      <c r="E256" s="215" t="s">
        <v>387</v>
      </c>
      <c r="F256" s="216" t="s">
        <v>388</v>
      </c>
      <c r="G256" s="217" t="s">
        <v>160</v>
      </c>
      <c r="H256" s="218">
        <v>19</v>
      </c>
      <c r="I256" s="219"/>
      <c r="J256" s="220">
        <f>ROUND(I256*H256,2)</f>
        <v>0</v>
      </c>
      <c r="K256" s="216" t="s">
        <v>139</v>
      </c>
      <c r="L256" s="46"/>
      <c r="M256" s="221" t="s">
        <v>19</v>
      </c>
      <c r="N256" s="222" t="s">
        <v>42</v>
      </c>
      <c r="O256" s="86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140</v>
      </c>
      <c r="AT256" s="225" t="s">
        <v>135</v>
      </c>
      <c r="AU256" s="225" t="s">
        <v>81</v>
      </c>
      <c r="AY256" s="19" t="s">
        <v>133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140</v>
      </c>
      <c r="BM256" s="225" t="s">
        <v>389</v>
      </c>
    </row>
    <row r="257" s="2" customFormat="1">
      <c r="A257" s="40"/>
      <c r="B257" s="41"/>
      <c r="C257" s="42"/>
      <c r="D257" s="227" t="s">
        <v>142</v>
      </c>
      <c r="E257" s="42"/>
      <c r="F257" s="228" t="s">
        <v>390</v>
      </c>
      <c r="G257" s="42"/>
      <c r="H257" s="42"/>
      <c r="I257" s="229"/>
      <c r="J257" s="42"/>
      <c r="K257" s="42"/>
      <c r="L257" s="46"/>
      <c r="M257" s="230"/>
      <c r="N257" s="231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142</v>
      </c>
      <c r="AU257" s="19" t="s">
        <v>81</v>
      </c>
    </row>
    <row r="258" s="2" customFormat="1">
      <c r="A258" s="40"/>
      <c r="B258" s="41"/>
      <c r="C258" s="42"/>
      <c r="D258" s="232" t="s">
        <v>144</v>
      </c>
      <c r="E258" s="42"/>
      <c r="F258" s="233" t="s">
        <v>391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144</v>
      </c>
      <c r="AU258" s="19" t="s">
        <v>81</v>
      </c>
    </row>
    <row r="259" s="2" customFormat="1">
      <c r="A259" s="40"/>
      <c r="B259" s="41"/>
      <c r="C259" s="42"/>
      <c r="D259" s="227" t="s">
        <v>146</v>
      </c>
      <c r="E259" s="42"/>
      <c r="F259" s="234" t="s">
        <v>379</v>
      </c>
      <c r="G259" s="42"/>
      <c r="H259" s="42"/>
      <c r="I259" s="229"/>
      <c r="J259" s="42"/>
      <c r="K259" s="42"/>
      <c r="L259" s="46"/>
      <c r="M259" s="230"/>
      <c r="N259" s="231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146</v>
      </c>
      <c r="AU259" s="19" t="s">
        <v>81</v>
      </c>
    </row>
    <row r="260" s="2" customFormat="1" ht="16.5" customHeight="1">
      <c r="A260" s="40"/>
      <c r="B260" s="41"/>
      <c r="C260" s="214" t="s">
        <v>392</v>
      </c>
      <c r="D260" s="214" t="s">
        <v>135</v>
      </c>
      <c r="E260" s="215" t="s">
        <v>393</v>
      </c>
      <c r="F260" s="216" t="s">
        <v>394</v>
      </c>
      <c r="G260" s="217" t="s">
        <v>160</v>
      </c>
      <c r="H260" s="218">
        <v>7</v>
      </c>
      <c r="I260" s="219"/>
      <c r="J260" s="220">
        <f>ROUND(I260*H260,2)</f>
        <v>0</v>
      </c>
      <c r="K260" s="216" t="s">
        <v>139</v>
      </c>
      <c r="L260" s="46"/>
      <c r="M260" s="221" t="s">
        <v>19</v>
      </c>
      <c r="N260" s="222" t="s">
        <v>42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140</v>
      </c>
      <c r="AT260" s="225" t="s">
        <v>135</v>
      </c>
      <c r="AU260" s="225" t="s">
        <v>81</v>
      </c>
      <c r="AY260" s="19" t="s">
        <v>133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140</v>
      </c>
      <c r="BM260" s="225" t="s">
        <v>395</v>
      </c>
    </row>
    <row r="261" s="2" customFormat="1">
      <c r="A261" s="40"/>
      <c r="B261" s="41"/>
      <c r="C261" s="42"/>
      <c r="D261" s="227" t="s">
        <v>142</v>
      </c>
      <c r="E261" s="42"/>
      <c r="F261" s="228" t="s">
        <v>396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142</v>
      </c>
      <c r="AU261" s="19" t="s">
        <v>81</v>
      </c>
    </row>
    <row r="262" s="2" customFormat="1">
      <c r="A262" s="40"/>
      <c r="B262" s="41"/>
      <c r="C262" s="42"/>
      <c r="D262" s="232" t="s">
        <v>144</v>
      </c>
      <c r="E262" s="42"/>
      <c r="F262" s="233" t="s">
        <v>397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144</v>
      </c>
      <c r="AU262" s="19" t="s">
        <v>81</v>
      </c>
    </row>
    <row r="263" s="2" customFormat="1">
      <c r="A263" s="40"/>
      <c r="B263" s="41"/>
      <c r="C263" s="42"/>
      <c r="D263" s="227" t="s">
        <v>146</v>
      </c>
      <c r="E263" s="42"/>
      <c r="F263" s="234" t="s">
        <v>379</v>
      </c>
      <c r="G263" s="42"/>
      <c r="H263" s="42"/>
      <c r="I263" s="229"/>
      <c r="J263" s="42"/>
      <c r="K263" s="42"/>
      <c r="L263" s="46"/>
      <c r="M263" s="230"/>
      <c r="N263" s="231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146</v>
      </c>
      <c r="AU263" s="19" t="s">
        <v>81</v>
      </c>
    </row>
    <row r="264" s="2" customFormat="1" ht="16.5" customHeight="1">
      <c r="A264" s="40"/>
      <c r="B264" s="41"/>
      <c r="C264" s="214" t="s">
        <v>398</v>
      </c>
      <c r="D264" s="214" t="s">
        <v>135</v>
      </c>
      <c r="E264" s="215" t="s">
        <v>399</v>
      </c>
      <c r="F264" s="216" t="s">
        <v>400</v>
      </c>
      <c r="G264" s="217" t="s">
        <v>160</v>
      </c>
      <c r="H264" s="218">
        <v>1</v>
      </c>
      <c r="I264" s="219"/>
      <c r="J264" s="220">
        <f>ROUND(I264*H264,2)</f>
        <v>0</v>
      </c>
      <c r="K264" s="216" t="s">
        <v>139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140</v>
      </c>
      <c r="AT264" s="225" t="s">
        <v>135</v>
      </c>
      <c r="AU264" s="225" t="s">
        <v>81</v>
      </c>
      <c r="AY264" s="19" t="s">
        <v>133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140</v>
      </c>
      <c r="BM264" s="225" t="s">
        <v>401</v>
      </c>
    </row>
    <row r="265" s="2" customFormat="1">
      <c r="A265" s="40"/>
      <c r="B265" s="41"/>
      <c r="C265" s="42"/>
      <c r="D265" s="227" t="s">
        <v>142</v>
      </c>
      <c r="E265" s="42"/>
      <c r="F265" s="228" t="s">
        <v>402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142</v>
      </c>
      <c r="AU265" s="19" t="s">
        <v>81</v>
      </c>
    </row>
    <row r="266" s="2" customFormat="1">
      <c r="A266" s="40"/>
      <c r="B266" s="41"/>
      <c r="C266" s="42"/>
      <c r="D266" s="232" t="s">
        <v>144</v>
      </c>
      <c r="E266" s="42"/>
      <c r="F266" s="233" t="s">
        <v>403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144</v>
      </c>
      <c r="AU266" s="19" t="s">
        <v>81</v>
      </c>
    </row>
    <row r="267" s="2" customFormat="1">
      <c r="A267" s="40"/>
      <c r="B267" s="41"/>
      <c r="C267" s="42"/>
      <c r="D267" s="227" t="s">
        <v>146</v>
      </c>
      <c r="E267" s="42"/>
      <c r="F267" s="234" t="s">
        <v>379</v>
      </c>
      <c r="G267" s="42"/>
      <c r="H267" s="42"/>
      <c r="I267" s="229"/>
      <c r="J267" s="42"/>
      <c r="K267" s="42"/>
      <c r="L267" s="46"/>
      <c r="M267" s="230"/>
      <c r="N267" s="231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146</v>
      </c>
      <c r="AU267" s="19" t="s">
        <v>81</v>
      </c>
    </row>
    <row r="268" s="2" customFormat="1" ht="21.75" customHeight="1">
      <c r="A268" s="40"/>
      <c r="B268" s="41"/>
      <c r="C268" s="214" t="s">
        <v>404</v>
      </c>
      <c r="D268" s="214" t="s">
        <v>135</v>
      </c>
      <c r="E268" s="215" t="s">
        <v>405</v>
      </c>
      <c r="F268" s="216" t="s">
        <v>406</v>
      </c>
      <c r="G268" s="217" t="s">
        <v>160</v>
      </c>
      <c r="H268" s="218">
        <v>55</v>
      </c>
      <c r="I268" s="219"/>
      <c r="J268" s="220">
        <f>ROUND(I268*H268,2)</f>
        <v>0</v>
      </c>
      <c r="K268" s="216" t="s">
        <v>139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140</v>
      </c>
      <c r="AT268" s="225" t="s">
        <v>135</v>
      </c>
      <c r="AU268" s="225" t="s">
        <v>81</v>
      </c>
      <c r="AY268" s="19" t="s">
        <v>133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140</v>
      </c>
      <c r="BM268" s="225" t="s">
        <v>407</v>
      </c>
    </row>
    <row r="269" s="2" customFormat="1">
      <c r="A269" s="40"/>
      <c r="B269" s="41"/>
      <c r="C269" s="42"/>
      <c r="D269" s="227" t="s">
        <v>142</v>
      </c>
      <c r="E269" s="42"/>
      <c r="F269" s="228" t="s">
        <v>408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142</v>
      </c>
      <c r="AU269" s="19" t="s">
        <v>81</v>
      </c>
    </row>
    <row r="270" s="2" customFormat="1">
      <c r="A270" s="40"/>
      <c r="B270" s="41"/>
      <c r="C270" s="42"/>
      <c r="D270" s="232" t="s">
        <v>144</v>
      </c>
      <c r="E270" s="42"/>
      <c r="F270" s="233" t="s">
        <v>409</v>
      </c>
      <c r="G270" s="42"/>
      <c r="H270" s="42"/>
      <c r="I270" s="229"/>
      <c r="J270" s="42"/>
      <c r="K270" s="42"/>
      <c r="L270" s="46"/>
      <c r="M270" s="230"/>
      <c r="N270" s="231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144</v>
      </c>
      <c r="AU270" s="19" t="s">
        <v>81</v>
      </c>
    </row>
    <row r="271" s="2" customFormat="1">
      <c r="A271" s="40"/>
      <c r="B271" s="41"/>
      <c r="C271" s="42"/>
      <c r="D271" s="227" t="s">
        <v>146</v>
      </c>
      <c r="E271" s="42"/>
      <c r="F271" s="234" t="s">
        <v>348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146</v>
      </c>
      <c r="AU271" s="19" t="s">
        <v>81</v>
      </c>
    </row>
    <row r="272" s="2" customFormat="1" ht="21.75" customHeight="1">
      <c r="A272" s="40"/>
      <c r="B272" s="41"/>
      <c r="C272" s="214" t="s">
        <v>410</v>
      </c>
      <c r="D272" s="214" t="s">
        <v>135</v>
      </c>
      <c r="E272" s="215" t="s">
        <v>411</v>
      </c>
      <c r="F272" s="216" t="s">
        <v>412</v>
      </c>
      <c r="G272" s="217" t="s">
        <v>160</v>
      </c>
      <c r="H272" s="218">
        <v>42</v>
      </c>
      <c r="I272" s="219"/>
      <c r="J272" s="220">
        <f>ROUND(I272*H272,2)</f>
        <v>0</v>
      </c>
      <c r="K272" s="216" t="s">
        <v>139</v>
      </c>
      <c r="L272" s="46"/>
      <c r="M272" s="221" t="s">
        <v>19</v>
      </c>
      <c r="N272" s="222" t="s">
        <v>42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140</v>
      </c>
      <c r="AT272" s="225" t="s">
        <v>135</v>
      </c>
      <c r="AU272" s="225" t="s">
        <v>81</v>
      </c>
      <c r="AY272" s="19" t="s">
        <v>133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79</v>
      </c>
      <c r="BK272" s="226">
        <f>ROUND(I272*H272,2)</f>
        <v>0</v>
      </c>
      <c r="BL272" s="19" t="s">
        <v>140</v>
      </c>
      <c r="BM272" s="225" t="s">
        <v>413</v>
      </c>
    </row>
    <row r="273" s="2" customFormat="1">
      <c r="A273" s="40"/>
      <c r="B273" s="41"/>
      <c r="C273" s="42"/>
      <c r="D273" s="227" t="s">
        <v>142</v>
      </c>
      <c r="E273" s="42"/>
      <c r="F273" s="228" t="s">
        <v>414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142</v>
      </c>
      <c r="AU273" s="19" t="s">
        <v>81</v>
      </c>
    </row>
    <row r="274" s="2" customFormat="1">
      <c r="A274" s="40"/>
      <c r="B274" s="41"/>
      <c r="C274" s="42"/>
      <c r="D274" s="232" t="s">
        <v>144</v>
      </c>
      <c r="E274" s="42"/>
      <c r="F274" s="233" t="s">
        <v>415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144</v>
      </c>
      <c r="AU274" s="19" t="s">
        <v>81</v>
      </c>
    </row>
    <row r="275" s="2" customFormat="1">
      <c r="A275" s="40"/>
      <c r="B275" s="41"/>
      <c r="C275" s="42"/>
      <c r="D275" s="227" t="s">
        <v>146</v>
      </c>
      <c r="E275" s="42"/>
      <c r="F275" s="234" t="s">
        <v>348</v>
      </c>
      <c r="G275" s="42"/>
      <c r="H275" s="42"/>
      <c r="I275" s="229"/>
      <c r="J275" s="42"/>
      <c r="K275" s="42"/>
      <c r="L275" s="46"/>
      <c r="M275" s="230"/>
      <c r="N275" s="231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146</v>
      </c>
      <c r="AU275" s="19" t="s">
        <v>81</v>
      </c>
    </row>
    <row r="276" s="2" customFormat="1" ht="21.75" customHeight="1">
      <c r="A276" s="40"/>
      <c r="B276" s="41"/>
      <c r="C276" s="214" t="s">
        <v>416</v>
      </c>
      <c r="D276" s="214" t="s">
        <v>135</v>
      </c>
      <c r="E276" s="215" t="s">
        <v>417</v>
      </c>
      <c r="F276" s="216" t="s">
        <v>418</v>
      </c>
      <c r="G276" s="217" t="s">
        <v>160</v>
      </c>
      <c r="H276" s="218">
        <v>19</v>
      </c>
      <c r="I276" s="219"/>
      <c r="J276" s="220">
        <f>ROUND(I276*H276,2)</f>
        <v>0</v>
      </c>
      <c r="K276" s="216" t="s">
        <v>139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140</v>
      </c>
      <c r="AT276" s="225" t="s">
        <v>135</v>
      </c>
      <c r="AU276" s="225" t="s">
        <v>81</v>
      </c>
      <c r="AY276" s="19" t="s">
        <v>133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140</v>
      </c>
      <c r="BM276" s="225" t="s">
        <v>419</v>
      </c>
    </row>
    <row r="277" s="2" customFormat="1">
      <c r="A277" s="40"/>
      <c r="B277" s="41"/>
      <c r="C277" s="42"/>
      <c r="D277" s="227" t="s">
        <v>142</v>
      </c>
      <c r="E277" s="42"/>
      <c r="F277" s="228" t="s">
        <v>420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142</v>
      </c>
      <c r="AU277" s="19" t="s">
        <v>81</v>
      </c>
    </row>
    <row r="278" s="2" customFormat="1">
      <c r="A278" s="40"/>
      <c r="B278" s="41"/>
      <c r="C278" s="42"/>
      <c r="D278" s="232" t="s">
        <v>144</v>
      </c>
      <c r="E278" s="42"/>
      <c r="F278" s="233" t="s">
        <v>421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144</v>
      </c>
      <c r="AU278" s="19" t="s">
        <v>81</v>
      </c>
    </row>
    <row r="279" s="2" customFormat="1">
      <c r="A279" s="40"/>
      <c r="B279" s="41"/>
      <c r="C279" s="42"/>
      <c r="D279" s="227" t="s">
        <v>146</v>
      </c>
      <c r="E279" s="42"/>
      <c r="F279" s="234" t="s">
        <v>348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146</v>
      </c>
      <c r="AU279" s="19" t="s">
        <v>81</v>
      </c>
    </row>
    <row r="280" s="2" customFormat="1" ht="21.75" customHeight="1">
      <c r="A280" s="40"/>
      <c r="B280" s="41"/>
      <c r="C280" s="214" t="s">
        <v>422</v>
      </c>
      <c r="D280" s="214" t="s">
        <v>135</v>
      </c>
      <c r="E280" s="215" t="s">
        <v>423</v>
      </c>
      <c r="F280" s="216" t="s">
        <v>424</v>
      </c>
      <c r="G280" s="217" t="s">
        <v>160</v>
      </c>
      <c r="H280" s="218">
        <v>7</v>
      </c>
      <c r="I280" s="219"/>
      <c r="J280" s="220">
        <f>ROUND(I280*H280,2)</f>
        <v>0</v>
      </c>
      <c r="K280" s="216" t="s">
        <v>139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140</v>
      </c>
      <c r="AT280" s="225" t="s">
        <v>135</v>
      </c>
      <c r="AU280" s="225" t="s">
        <v>81</v>
      </c>
      <c r="AY280" s="19" t="s">
        <v>133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140</v>
      </c>
      <c r="BM280" s="225" t="s">
        <v>425</v>
      </c>
    </row>
    <row r="281" s="2" customFormat="1">
      <c r="A281" s="40"/>
      <c r="B281" s="41"/>
      <c r="C281" s="42"/>
      <c r="D281" s="227" t="s">
        <v>142</v>
      </c>
      <c r="E281" s="42"/>
      <c r="F281" s="228" t="s">
        <v>426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142</v>
      </c>
      <c r="AU281" s="19" t="s">
        <v>81</v>
      </c>
    </row>
    <row r="282" s="2" customFormat="1">
      <c r="A282" s="40"/>
      <c r="B282" s="41"/>
      <c r="C282" s="42"/>
      <c r="D282" s="232" t="s">
        <v>144</v>
      </c>
      <c r="E282" s="42"/>
      <c r="F282" s="233" t="s">
        <v>427</v>
      </c>
      <c r="G282" s="42"/>
      <c r="H282" s="42"/>
      <c r="I282" s="229"/>
      <c r="J282" s="42"/>
      <c r="K282" s="42"/>
      <c r="L282" s="46"/>
      <c r="M282" s="230"/>
      <c r="N282" s="231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144</v>
      </c>
      <c r="AU282" s="19" t="s">
        <v>81</v>
      </c>
    </row>
    <row r="283" s="2" customFormat="1">
      <c r="A283" s="40"/>
      <c r="B283" s="41"/>
      <c r="C283" s="42"/>
      <c r="D283" s="227" t="s">
        <v>146</v>
      </c>
      <c r="E283" s="42"/>
      <c r="F283" s="234" t="s">
        <v>348</v>
      </c>
      <c r="G283" s="42"/>
      <c r="H283" s="42"/>
      <c r="I283" s="229"/>
      <c r="J283" s="42"/>
      <c r="K283" s="42"/>
      <c r="L283" s="46"/>
      <c r="M283" s="230"/>
      <c r="N283" s="231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146</v>
      </c>
      <c r="AU283" s="19" t="s">
        <v>81</v>
      </c>
    </row>
    <row r="284" s="2" customFormat="1" ht="21.75" customHeight="1">
      <c r="A284" s="40"/>
      <c r="B284" s="41"/>
      <c r="C284" s="214" t="s">
        <v>428</v>
      </c>
      <c r="D284" s="214" t="s">
        <v>135</v>
      </c>
      <c r="E284" s="215" t="s">
        <v>429</v>
      </c>
      <c r="F284" s="216" t="s">
        <v>430</v>
      </c>
      <c r="G284" s="217" t="s">
        <v>160</v>
      </c>
      <c r="H284" s="218">
        <v>1</v>
      </c>
      <c r="I284" s="219"/>
      <c r="J284" s="220">
        <f>ROUND(I284*H284,2)</f>
        <v>0</v>
      </c>
      <c r="K284" s="216" t="s">
        <v>139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140</v>
      </c>
      <c r="AT284" s="225" t="s">
        <v>135</v>
      </c>
      <c r="AU284" s="225" t="s">
        <v>81</v>
      </c>
      <c r="AY284" s="19" t="s">
        <v>133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140</v>
      </c>
      <c r="BM284" s="225" t="s">
        <v>431</v>
      </c>
    </row>
    <row r="285" s="2" customFormat="1">
      <c r="A285" s="40"/>
      <c r="B285" s="41"/>
      <c r="C285" s="42"/>
      <c r="D285" s="227" t="s">
        <v>142</v>
      </c>
      <c r="E285" s="42"/>
      <c r="F285" s="228" t="s">
        <v>432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142</v>
      </c>
      <c r="AU285" s="19" t="s">
        <v>81</v>
      </c>
    </row>
    <row r="286" s="2" customFormat="1">
      <c r="A286" s="40"/>
      <c r="B286" s="41"/>
      <c r="C286" s="42"/>
      <c r="D286" s="232" t="s">
        <v>144</v>
      </c>
      <c r="E286" s="42"/>
      <c r="F286" s="233" t="s">
        <v>433</v>
      </c>
      <c r="G286" s="42"/>
      <c r="H286" s="42"/>
      <c r="I286" s="229"/>
      <c r="J286" s="42"/>
      <c r="K286" s="42"/>
      <c r="L286" s="46"/>
      <c r="M286" s="230"/>
      <c r="N286" s="231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144</v>
      </c>
      <c r="AU286" s="19" t="s">
        <v>81</v>
      </c>
    </row>
    <row r="287" s="2" customFormat="1">
      <c r="A287" s="40"/>
      <c r="B287" s="41"/>
      <c r="C287" s="42"/>
      <c r="D287" s="227" t="s">
        <v>146</v>
      </c>
      <c r="E287" s="42"/>
      <c r="F287" s="234" t="s">
        <v>348</v>
      </c>
      <c r="G287" s="42"/>
      <c r="H287" s="42"/>
      <c r="I287" s="229"/>
      <c r="J287" s="42"/>
      <c r="K287" s="42"/>
      <c r="L287" s="46"/>
      <c r="M287" s="230"/>
      <c r="N287" s="231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146</v>
      </c>
      <c r="AU287" s="19" t="s">
        <v>81</v>
      </c>
    </row>
    <row r="288" s="2" customFormat="1" ht="16.5" customHeight="1">
      <c r="A288" s="40"/>
      <c r="B288" s="41"/>
      <c r="C288" s="214" t="s">
        <v>434</v>
      </c>
      <c r="D288" s="214" t="s">
        <v>135</v>
      </c>
      <c r="E288" s="215" t="s">
        <v>435</v>
      </c>
      <c r="F288" s="216" t="s">
        <v>436</v>
      </c>
      <c r="G288" s="217" t="s">
        <v>160</v>
      </c>
      <c r="H288" s="218">
        <v>1045</v>
      </c>
      <c r="I288" s="219"/>
      <c r="J288" s="220">
        <f>ROUND(I288*H288,2)</f>
        <v>0</v>
      </c>
      <c r="K288" s="216" t="s">
        <v>139</v>
      </c>
      <c r="L288" s="46"/>
      <c r="M288" s="221" t="s">
        <v>19</v>
      </c>
      <c r="N288" s="222" t="s">
        <v>42</v>
      </c>
      <c r="O288" s="86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140</v>
      </c>
      <c r="AT288" s="225" t="s">
        <v>135</v>
      </c>
      <c r="AU288" s="225" t="s">
        <v>81</v>
      </c>
      <c r="AY288" s="19" t="s">
        <v>133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140</v>
      </c>
      <c r="BM288" s="225" t="s">
        <v>437</v>
      </c>
    </row>
    <row r="289" s="2" customFormat="1">
      <c r="A289" s="40"/>
      <c r="B289" s="41"/>
      <c r="C289" s="42"/>
      <c r="D289" s="227" t="s">
        <v>142</v>
      </c>
      <c r="E289" s="42"/>
      <c r="F289" s="228" t="s">
        <v>438</v>
      </c>
      <c r="G289" s="42"/>
      <c r="H289" s="42"/>
      <c r="I289" s="229"/>
      <c r="J289" s="42"/>
      <c r="K289" s="42"/>
      <c r="L289" s="46"/>
      <c r="M289" s="230"/>
      <c r="N289" s="231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142</v>
      </c>
      <c r="AU289" s="19" t="s">
        <v>81</v>
      </c>
    </row>
    <row r="290" s="2" customFormat="1">
      <c r="A290" s="40"/>
      <c r="B290" s="41"/>
      <c r="C290" s="42"/>
      <c r="D290" s="232" t="s">
        <v>144</v>
      </c>
      <c r="E290" s="42"/>
      <c r="F290" s="233" t="s">
        <v>439</v>
      </c>
      <c r="G290" s="42"/>
      <c r="H290" s="42"/>
      <c r="I290" s="229"/>
      <c r="J290" s="42"/>
      <c r="K290" s="42"/>
      <c r="L290" s="46"/>
      <c r="M290" s="230"/>
      <c r="N290" s="231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144</v>
      </c>
      <c r="AU290" s="19" t="s">
        <v>81</v>
      </c>
    </row>
    <row r="291" s="2" customFormat="1">
      <c r="A291" s="40"/>
      <c r="B291" s="41"/>
      <c r="C291" s="42"/>
      <c r="D291" s="227" t="s">
        <v>146</v>
      </c>
      <c r="E291" s="42"/>
      <c r="F291" s="234" t="s">
        <v>379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146</v>
      </c>
      <c r="AU291" s="19" t="s">
        <v>81</v>
      </c>
    </row>
    <row r="292" s="13" customFormat="1">
      <c r="A292" s="13"/>
      <c r="B292" s="235"/>
      <c r="C292" s="236"/>
      <c r="D292" s="227" t="s">
        <v>148</v>
      </c>
      <c r="E292" s="236"/>
      <c r="F292" s="238" t="s">
        <v>440</v>
      </c>
      <c r="G292" s="236"/>
      <c r="H292" s="239">
        <v>1045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148</v>
      </c>
      <c r="AU292" s="245" t="s">
        <v>81</v>
      </c>
      <c r="AV292" s="13" t="s">
        <v>81</v>
      </c>
      <c r="AW292" s="13" t="s">
        <v>4</v>
      </c>
      <c r="AX292" s="13" t="s">
        <v>79</v>
      </c>
      <c r="AY292" s="245" t="s">
        <v>133</v>
      </c>
    </row>
    <row r="293" s="2" customFormat="1" ht="16.5" customHeight="1">
      <c r="A293" s="40"/>
      <c r="B293" s="41"/>
      <c r="C293" s="214" t="s">
        <v>441</v>
      </c>
      <c r="D293" s="214" t="s">
        <v>135</v>
      </c>
      <c r="E293" s="215" t="s">
        <v>442</v>
      </c>
      <c r="F293" s="216" t="s">
        <v>443</v>
      </c>
      <c r="G293" s="217" t="s">
        <v>160</v>
      </c>
      <c r="H293" s="218">
        <v>798</v>
      </c>
      <c r="I293" s="219"/>
      <c r="J293" s="220">
        <f>ROUND(I293*H293,2)</f>
        <v>0</v>
      </c>
      <c r="K293" s="216" t="s">
        <v>139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140</v>
      </c>
      <c r="AT293" s="225" t="s">
        <v>135</v>
      </c>
      <c r="AU293" s="225" t="s">
        <v>81</v>
      </c>
      <c r="AY293" s="19" t="s">
        <v>133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140</v>
      </c>
      <c r="BM293" s="225" t="s">
        <v>444</v>
      </c>
    </row>
    <row r="294" s="2" customFormat="1">
      <c r="A294" s="40"/>
      <c r="B294" s="41"/>
      <c r="C294" s="42"/>
      <c r="D294" s="227" t="s">
        <v>142</v>
      </c>
      <c r="E294" s="42"/>
      <c r="F294" s="228" t="s">
        <v>445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142</v>
      </c>
      <c r="AU294" s="19" t="s">
        <v>81</v>
      </c>
    </row>
    <row r="295" s="2" customFormat="1">
      <c r="A295" s="40"/>
      <c r="B295" s="41"/>
      <c r="C295" s="42"/>
      <c r="D295" s="232" t="s">
        <v>144</v>
      </c>
      <c r="E295" s="42"/>
      <c r="F295" s="233" t="s">
        <v>446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144</v>
      </c>
      <c r="AU295" s="19" t="s">
        <v>81</v>
      </c>
    </row>
    <row r="296" s="2" customFormat="1">
      <c r="A296" s="40"/>
      <c r="B296" s="41"/>
      <c r="C296" s="42"/>
      <c r="D296" s="227" t="s">
        <v>146</v>
      </c>
      <c r="E296" s="42"/>
      <c r="F296" s="234" t="s">
        <v>379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146</v>
      </c>
      <c r="AU296" s="19" t="s">
        <v>81</v>
      </c>
    </row>
    <row r="297" s="13" customFormat="1">
      <c r="A297" s="13"/>
      <c r="B297" s="235"/>
      <c r="C297" s="236"/>
      <c r="D297" s="227" t="s">
        <v>148</v>
      </c>
      <c r="E297" s="236"/>
      <c r="F297" s="238" t="s">
        <v>447</v>
      </c>
      <c r="G297" s="236"/>
      <c r="H297" s="239">
        <v>798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5" t="s">
        <v>148</v>
      </c>
      <c r="AU297" s="245" t="s">
        <v>81</v>
      </c>
      <c r="AV297" s="13" t="s">
        <v>81</v>
      </c>
      <c r="AW297" s="13" t="s">
        <v>4</v>
      </c>
      <c r="AX297" s="13" t="s">
        <v>79</v>
      </c>
      <c r="AY297" s="245" t="s">
        <v>133</v>
      </c>
    </row>
    <row r="298" s="2" customFormat="1" ht="16.5" customHeight="1">
      <c r="A298" s="40"/>
      <c r="B298" s="41"/>
      <c r="C298" s="214" t="s">
        <v>448</v>
      </c>
      <c r="D298" s="214" t="s">
        <v>135</v>
      </c>
      <c r="E298" s="215" t="s">
        <v>449</v>
      </c>
      <c r="F298" s="216" t="s">
        <v>450</v>
      </c>
      <c r="G298" s="217" t="s">
        <v>160</v>
      </c>
      <c r="H298" s="218">
        <v>361</v>
      </c>
      <c r="I298" s="219"/>
      <c r="J298" s="220">
        <f>ROUND(I298*H298,2)</f>
        <v>0</v>
      </c>
      <c r="K298" s="216" t="s">
        <v>139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140</v>
      </c>
      <c r="AT298" s="225" t="s">
        <v>135</v>
      </c>
      <c r="AU298" s="225" t="s">
        <v>81</v>
      </c>
      <c r="AY298" s="19" t="s">
        <v>133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140</v>
      </c>
      <c r="BM298" s="225" t="s">
        <v>451</v>
      </c>
    </row>
    <row r="299" s="2" customFormat="1">
      <c r="A299" s="40"/>
      <c r="B299" s="41"/>
      <c r="C299" s="42"/>
      <c r="D299" s="227" t="s">
        <v>142</v>
      </c>
      <c r="E299" s="42"/>
      <c r="F299" s="228" t="s">
        <v>452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142</v>
      </c>
      <c r="AU299" s="19" t="s">
        <v>81</v>
      </c>
    </row>
    <row r="300" s="2" customFormat="1">
      <c r="A300" s="40"/>
      <c r="B300" s="41"/>
      <c r="C300" s="42"/>
      <c r="D300" s="232" t="s">
        <v>144</v>
      </c>
      <c r="E300" s="42"/>
      <c r="F300" s="233" t="s">
        <v>453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144</v>
      </c>
      <c r="AU300" s="19" t="s">
        <v>81</v>
      </c>
    </row>
    <row r="301" s="2" customFormat="1">
      <c r="A301" s="40"/>
      <c r="B301" s="41"/>
      <c r="C301" s="42"/>
      <c r="D301" s="227" t="s">
        <v>146</v>
      </c>
      <c r="E301" s="42"/>
      <c r="F301" s="234" t="s">
        <v>379</v>
      </c>
      <c r="G301" s="42"/>
      <c r="H301" s="42"/>
      <c r="I301" s="229"/>
      <c r="J301" s="42"/>
      <c r="K301" s="42"/>
      <c r="L301" s="46"/>
      <c r="M301" s="230"/>
      <c r="N301" s="231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146</v>
      </c>
      <c r="AU301" s="19" t="s">
        <v>81</v>
      </c>
    </row>
    <row r="302" s="13" customFormat="1">
      <c r="A302" s="13"/>
      <c r="B302" s="235"/>
      <c r="C302" s="236"/>
      <c r="D302" s="227" t="s">
        <v>148</v>
      </c>
      <c r="E302" s="236"/>
      <c r="F302" s="238" t="s">
        <v>454</v>
      </c>
      <c r="G302" s="236"/>
      <c r="H302" s="239">
        <v>361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148</v>
      </c>
      <c r="AU302" s="245" t="s">
        <v>81</v>
      </c>
      <c r="AV302" s="13" t="s">
        <v>81</v>
      </c>
      <c r="AW302" s="13" t="s">
        <v>4</v>
      </c>
      <c r="AX302" s="13" t="s">
        <v>79</v>
      </c>
      <c r="AY302" s="245" t="s">
        <v>133</v>
      </c>
    </row>
    <row r="303" s="2" customFormat="1" ht="16.5" customHeight="1">
      <c r="A303" s="40"/>
      <c r="B303" s="41"/>
      <c r="C303" s="214" t="s">
        <v>455</v>
      </c>
      <c r="D303" s="214" t="s">
        <v>135</v>
      </c>
      <c r="E303" s="215" t="s">
        <v>456</v>
      </c>
      <c r="F303" s="216" t="s">
        <v>457</v>
      </c>
      <c r="G303" s="217" t="s">
        <v>160</v>
      </c>
      <c r="H303" s="218">
        <v>133</v>
      </c>
      <c r="I303" s="219"/>
      <c r="J303" s="220">
        <f>ROUND(I303*H303,2)</f>
        <v>0</v>
      </c>
      <c r="K303" s="216" t="s">
        <v>139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140</v>
      </c>
      <c r="AT303" s="225" t="s">
        <v>135</v>
      </c>
      <c r="AU303" s="225" t="s">
        <v>81</v>
      </c>
      <c r="AY303" s="19" t="s">
        <v>133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140</v>
      </c>
      <c r="BM303" s="225" t="s">
        <v>458</v>
      </c>
    </row>
    <row r="304" s="2" customFormat="1">
      <c r="A304" s="40"/>
      <c r="B304" s="41"/>
      <c r="C304" s="42"/>
      <c r="D304" s="227" t="s">
        <v>142</v>
      </c>
      <c r="E304" s="42"/>
      <c r="F304" s="228" t="s">
        <v>459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142</v>
      </c>
      <c r="AU304" s="19" t="s">
        <v>81</v>
      </c>
    </row>
    <row r="305" s="2" customFormat="1">
      <c r="A305" s="40"/>
      <c r="B305" s="41"/>
      <c r="C305" s="42"/>
      <c r="D305" s="232" t="s">
        <v>144</v>
      </c>
      <c r="E305" s="42"/>
      <c r="F305" s="233" t="s">
        <v>460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144</v>
      </c>
      <c r="AU305" s="19" t="s">
        <v>81</v>
      </c>
    </row>
    <row r="306" s="2" customFormat="1">
      <c r="A306" s="40"/>
      <c r="B306" s="41"/>
      <c r="C306" s="42"/>
      <c r="D306" s="227" t="s">
        <v>146</v>
      </c>
      <c r="E306" s="42"/>
      <c r="F306" s="234" t="s">
        <v>379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146</v>
      </c>
      <c r="AU306" s="19" t="s">
        <v>81</v>
      </c>
    </row>
    <row r="307" s="13" customFormat="1">
      <c r="A307" s="13"/>
      <c r="B307" s="235"/>
      <c r="C307" s="236"/>
      <c r="D307" s="227" t="s">
        <v>148</v>
      </c>
      <c r="E307" s="236"/>
      <c r="F307" s="238" t="s">
        <v>461</v>
      </c>
      <c r="G307" s="236"/>
      <c r="H307" s="239">
        <v>133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148</v>
      </c>
      <c r="AU307" s="245" t="s">
        <v>81</v>
      </c>
      <c r="AV307" s="13" t="s">
        <v>81</v>
      </c>
      <c r="AW307" s="13" t="s">
        <v>4</v>
      </c>
      <c r="AX307" s="13" t="s">
        <v>79</v>
      </c>
      <c r="AY307" s="245" t="s">
        <v>133</v>
      </c>
    </row>
    <row r="308" s="2" customFormat="1" ht="16.5" customHeight="1">
      <c r="A308" s="40"/>
      <c r="B308" s="41"/>
      <c r="C308" s="214" t="s">
        <v>462</v>
      </c>
      <c r="D308" s="214" t="s">
        <v>135</v>
      </c>
      <c r="E308" s="215" t="s">
        <v>463</v>
      </c>
      <c r="F308" s="216" t="s">
        <v>464</v>
      </c>
      <c r="G308" s="217" t="s">
        <v>160</v>
      </c>
      <c r="H308" s="218">
        <v>19</v>
      </c>
      <c r="I308" s="219"/>
      <c r="J308" s="220">
        <f>ROUND(I308*H308,2)</f>
        <v>0</v>
      </c>
      <c r="K308" s="216" t="s">
        <v>139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140</v>
      </c>
      <c r="AT308" s="225" t="s">
        <v>135</v>
      </c>
      <c r="AU308" s="225" t="s">
        <v>81</v>
      </c>
      <c r="AY308" s="19" t="s">
        <v>133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140</v>
      </c>
      <c r="BM308" s="225" t="s">
        <v>465</v>
      </c>
    </row>
    <row r="309" s="2" customFormat="1">
      <c r="A309" s="40"/>
      <c r="B309" s="41"/>
      <c r="C309" s="42"/>
      <c r="D309" s="227" t="s">
        <v>142</v>
      </c>
      <c r="E309" s="42"/>
      <c r="F309" s="228" t="s">
        <v>466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142</v>
      </c>
      <c r="AU309" s="19" t="s">
        <v>81</v>
      </c>
    </row>
    <row r="310" s="2" customFormat="1">
      <c r="A310" s="40"/>
      <c r="B310" s="41"/>
      <c r="C310" s="42"/>
      <c r="D310" s="232" t="s">
        <v>144</v>
      </c>
      <c r="E310" s="42"/>
      <c r="F310" s="233" t="s">
        <v>467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144</v>
      </c>
      <c r="AU310" s="19" t="s">
        <v>81</v>
      </c>
    </row>
    <row r="311" s="2" customFormat="1">
      <c r="A311" s="40"/>
      <c r="B311" s="41"/>
      <c r="C311" s="42"/>
      <c r="D311" s="227" t="s">
        <v>146</v>
      </c>
      <c r="E311" s="42"/>
      <c r="F311" s="234" t="s">
        <v>379</v>
      </c>
      <c r="G311" s="42"/>
      <c r="H311" s="42"/>
      <c r="I311" s="229"/>
      <c r="J311" s="42"/>
      <c r="K311" s="42"/>
      <c r="L311" s="46"/>
      <c r="M311" s="230"/>
      <c r="N311" s="231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146</v>
      </c>
      <c r="AU311" s="19" t="s">
        <v>81</v>
      </c>
    </row>
    <row r="312" s="13" customFormat="1">
      <c r="A312" s="13"/>
      <c r="B312" s="235"/>
      <c r="C312" s="236"/>
      <c r="D312" s="227" t="s">
        <v>148</v>
      </c>
      <c r="E312" s="236"/>
      <c r="F312" s="238" t="s">
        <v>468</v>
      </c>
      <c r="G312" s="236"/>
      <c r="H312" s="239">
        <v>19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148</v>
      </c>
      <c r="AU312" s="245" t="s">
        <v>81</v>
      </c>
      <c r="AV312" s="13" t="s">
        <v>81</v>
      </c>
      <c r="AW312" s="13" t="s">
        <v>4</v>
      </c>
      <c r="AX312" s="13" t="s">
        <v>79</v>
      </c>
      <c r="AY312" s="245" t="s">
        <v>133</v>
      </c>
    </row>
    <row r="313" s="2" customFormat="1" ht="21.75" customHeight="1">
      <c r="A313" s="40"/>
      <c r="B313" s="41"/>
      <c r="C313" s="214" t="s">
        <v>469</v>
      </c>
      <c r="D313" s="214" t="s">
        <v>135</v>
      </c>
      <c r="E313" s="215" t="s">
        <v>470</v>
      </c>
      <c r="F313" s="216" t="s">
        <v>471</v>
      </c>
      <c r="G313" s="217" t="s">
        <v>316</v>
      </c>
      <c r="H313" s="218">
        <v>471.36000000000001</v>
      </c>
      <c r="I313" s="219"/>
      <c r="J313" s="220">
        <f>ROUND(I313*H313,2)</f>
        <v>0</v>
      </c>
      <c r="K313" s="216" t="s">
        <v>139</v>
      </c>
      <c r="L313" s="46"/>
      <c r="M313" s="221" t="s">
        <v>19</v>
      </c>
      <c r="N313" s="222" t="s">
        <v>42</v>
      </c>
      <c r="O313" s="86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5" t="s">
        <v>140</v>
      </c>
      <c r="AT313" s="225" t="s">
        <v>135</v>
      </c>
      <c r="AU313" s="225" t="s">
        <v>81</v>
      </c>
      <c r="AY313" s="19" t="s">
        <v>133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9" t="s">
        <v>79</v>
      </c>
      <c r="BK313" s="226">
        <f>ROUND(I313*H313,2)</f>
        <v>0</v>
      </c>
      <c r="BL313" s="19" t="s">
        <v>140</v>
      </c>
      <c r="BM313" s="225" t="s">
        <v>472</v>
      </c>
    </row>
    <row r="314" s="2" customFormat="1">
      <c r="A314" s="40"/>
      <c r="B314" s="41"/>
      <c r="C314" s="42"/>
      <c r="D314" s="227" t="s">
        <v>142</v>
      </c>
      <c r="E314" s="42"/>
      <c r="F314" s="228" t="s">
        <v>473</v>
      </c>
      <c r="G314" s="42"/>
      <c r="H314" s="42"/>
      <c r="I314" s="229"/>
      <c r="J314" s="42"/>
      <c r="K314" s="42"/>
      <c r="L314" s="46"/>
      <c r="M314" s="230"/>
      <c r="N314" s="231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142</v>
      </c>
      <c r="AU314" s="19" t="s">
        <v>81</v>
      </c>
    </row>
    <row r="315" s="2" customFormat="1">
      <c r="A315" s="40"/>
      <c r="B315" s="41"/>
      <c r="C315" s="42"/>
      <c r="D315" s="232" t="s">
        <v>144</v>
      </c>
      <c r="E315" s="42"/>
      <c r="F315" s="233" t="s">
        <v>474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144</v>
      </c>
      <c r="AU315" s="19" t="s">
        <v>81</v>
      </c>
    </row>
    <row r="316" s="2" customFormat="1">
      <c r="A316" s="40"/>
      <c r="B316" s="41"/>
      <c r="C316" s="42"/>
      <c r="D316" s="227" t="s">
        <v>146</v>
      </c>
      <c r="E316" s="42"/>
      <c r="F316" s="234" t="s">
        <v>475</v>
      </c>
      <c r="G316" s="42"/>
      <c r="H316" s="42"/>
      <c r="I316" s="229"/>
      <c r="J316" s="42"/>
      <c r="K316" s="42"/>
      <c r="L316" s="46"/>
      <c r="M316" s="230"/>
      <c r="N316" s="231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146</v>
      </c>
      <c r="AU316" s="19" t="s">
        <v>81</v>
      </c>
    </row>
    <row r="317" s="14" customFormat="1">
      <c r="A317" s="14"/>
      <c r="B317" s="246"/>
      <c r="C317" s="247"/>
      <c r="D317" s="227" t="s">
        <v>148</v>
      </c>
      <c r="E317" s="248" t="s">
        <v>19</v>
      </c>
      <c r="F317" s="249" t="s">
        <v>476</v>
      </c>
      <c r="G317" s="247"/>
      <c r="H317" s="248" t="s">
        <v>19</v>
      </c>
      <c r="I317" s="250"/>
      <c r="J317" s="247"/>
      <c r="K317" s="247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148</v>
      </c>
      <c r="AU317" s="255" t="s">
        <v>81</v>
      </c>
      <c r="AV317" s="14" t="s">
        <v>79</v>
      </c>
      <c r="AW317" s="14" t="s">
        <v>33</v>
      </c>
      <c r="AX317" s="14" t="s">
        <v>71</v>
      </c>
      <c r="AY317" s="255" t="s">
        <v>133</v>
      </c>
    </row>
    <row r="318" s="13" customFormat="1">
      <c r="A318" s="13"/>
      <c r="B318" s="235"/>
      <c r="C318" s="236"/>
      <c r="D318" s="227" t="s">
        <v>148</v>
      </c>
      <c r="E318" s="237" t="s">
        <v>19</v>
      </c>
      <c r="F318" s="238" t="s">
        <v>477</v>
      </c>
      <c r="G318" s="236"/>
      <c r="H318" s="239">
        <v>235.68000000000001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148</v>
      </c>
      <c r="AU318" s="245" t="s">
        <v>81</v>
      </c>
      <c r="AV318" s="13" t="s">
        <v>81</v>
      </c>
      <c r="AW318" s="13" t="s">
        <v>33</v>
      </c>
      <c r="AX318" s="13" t="s">
        <v>71</v>
      </c>
      <c r="AY318" s="245" t="s">
        <v>133</v>
      </c>
    </row>
    <row r="319" s="14" customFormat="1">
      <c r="A319" s="14"/>
      <c r="B319" s="246"/>
      <c r="C319" s="247"/>
      <c r="D319" s="227" t="s">
        <v>148</v>
      </c>
      <c r="E319" s="248" t="s">
        <v>19</v>
      </c>
      <c r="F319" s="249" t="s">
        <v>478</v>
      </c>
      <c r="G319" s="247"/>
      <c r="H319" s="248" t="s">
        <v>19</v>
      </c>
      <c r="I319" s="250"/>
      <c r="J319" s="247"/>
      <c r="K319" s="247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148</v>
      </c>
      <c r="AU319" s="255" t="s">
        <v>81</v>
      </c>
      <c r="AV319" s="14" t="s">
        <v>79</v>
      </c>
      <c r="AW319" s="14" t="s">
        <v>33</v>
      </c>
      <c r="AX319" s="14" t="s">
        <v>71</v>
      </c>
      <c r="AY319" s="255" t="s">
        <v>133</v>
      </c>
    </row>
    <row r="320" s="13" customFormat="1">
      <c r="A320" s="13"/>
      <c r="B320" s="235"/>
      <c r="C320" s="236"/>
      <c r="D320" s="227" t="s">
        <v>148</v>
      </c>
      <c r="E320" s="237" t="s">
        <v>19</v>
      </c>
      <c r="F320" s="238" t="s">
        <v>477</v>
      </c>
      <c r="G320" s="236"/>
      <c r="H320" s="239">
        <v>235.68000000000001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148</v>
      </c>
      <c r="AU320" s="245" t="s">
        <v>81</v>
      </c>
      <c r="AV320" s="13" t="s">
        <v>81</v>
      </c>
      <c r="AW320" s="13" t="s">
        <v>33</v>
      </c>
      <c r="AX320" s="13" t="s">
        <v>71</v>
      </c>
      <c r="AY320" s="245" t="s">
        <v>133</v>
      </c>
    </row>
    <row r="321" s="15" customFormat="1">
      <c r="A321" s="15"/>
      <c r="B321" s="256"/>
      <c r="C321" s="257"/>
      <c r="D321" s="227" t="s">
        <v>148</v>
      </c>
      <c r="E321" s="258" t="s">
        <v>19</v>
      </c>
      <c r="F321" s="259" t="s">
        <v>333</v>
      </c>
      <c r="G321" s="257"/>
      <c r="H321" s="260">
        <v>471.36000000000001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148</v>
      </c>
      <c r="AU321" s="266" t="s">
        <v>81</v>
      </c>
      <c r="AV321" s="15" t="s">
        <v>140</v>
      </c>
      <c r="AW321" s="15" t="s">
        <v>33</v>
      </c>
      <c r="AX321" s="15" t="s">
        <v>79</v>
      </c>
      <c r="AY321" s="266" t="s">
        <v>133</v>
      </c>
    </row>
    <row r="322" s="2" customFormat="1" ht="21.75" customHeight="1">
      <c r="A322" s="40"/>
      <c r="B322" s="41"/>
      <c r="C322" s="214" t="s">
        <v>479</v>
      </c>
      <c r="D322" s="214" t="s">
        <v>135</v>
      </c>
      <c r="E322" s="215" t="s">
        <v>480</v>
      </c>
      <c r="F322" s="216" t="s">
        <v>481</v>
      </c>
      <c r="G322" s="217" t="s">
        <v>316</v>
      </c>
      <c r="H322" s="218">
        <v>2364.3400000000001</v>
      </c>
      <c r="I322" s="219"/>
      <c r="J322" s="220">
        <f>ROUND(I322*H322,2)</f>
        <v>0</v>
      </c>
      <c r="K322" s="216" t="s">
        <v>139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140</v>
      </c>
      <c r="AT322" s="225" t="s">
        <v>135</v>
      </c>
      <c r="AU322" s="225" t="s">
        <v>81</v>
      </c>
      <c r="AY322" s="19" t="s">
        <v>133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140</v>
      </c>
      <c r="BM322" s="225" t="s">
        <v>482</v>
      </c>
    </row>
    <row r="323" s="2" customFormat="1">
      <c r="A323" s="40"/>
      <c r="B323" s="41"/>
      <c r="C323" s="42"/>
      <c r="D323" s="227" t="s">
        <v>142</v>
      </c>
      <c r="E323" s="42"/>
      <c r="F323" s="228" t="s">
        <v>483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142</v>
      </c>
      <c r="AU323" s="19" t="s">
        <v>81</v>
      </c>
    </row>
    <row r="324" s="2" customFormat="1">
      <c r="A324" s="40"/>
      <c r="B324" s="41"/>
      <c r="C324" s="42"/>
      <c r="D324" s="232" t="s">
        <v>144</v>
      </c>
      <c r="E324" s="42"/>
      <c r="F324" s="233" t="s">
        <v>484</v>
      </c>
      <c r="G324" s="42"/>
      <c r="H324" s="42"/>
      <c r="I324" s="229"/>
      <c r="J324" s="42"/>
      <c r="K324" s="42"/>
      <c r="L324" s="46"/>
      <c r="M324" s="230"/>
      <c r="N324" s="231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144</v>
      </c>
      <c r="AU324" s="19" t="s">
        <v>81</v>
      </c>
    </row>
    <row r="325" s="2" customFormat="1">
      <c r="A325" s="40"/>
      <c r="B325" s="41"/>
      <c r="C325" s="42"/>
      <c r="D325" s="227" t="s">
        <v>146</v>
      </c>
      <c r="E325" s="42"/>
      <c r="F325" s="234" t="s">
        <v>485</v>
      </c>
      <c r="G325" s="42"/>
      <c r="H325" s="42"/>
      <c r="I325" s="229"/>
      <c r="J325" s="42"/>
      <c r="K325" s="42"/>
      <c r="L325" s="46"/>
      <c r="M325" s="230"/>
      <c r="N325" s="231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146</v>
      </c>
      <c r="AU325" s="19" t="s">
        <v>81</v>
      </c>
    </row>
    <row r="326" s="13" customFormat="1">
      <c r="A326" s="13"/>
      <c r="B326" s="235"/>
      <c r="C326" s="236"/>
      <c r="D326" s="227" t="s">
        <v>148</v>
      </c>
      <c r="E326" s="237" t="s">
        <v>19</v>
      </c>
      <c r="F326" s="238" t="s">
        <v>486</v>
      </c>
      <c r="G326" s="236"/>
      <c r="H326" s="239">
        <v>2451.54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148</v>
      </c>
      <c r="AU326" s="245" t="s">
        <v>81</v>
      </c>
      <c r="AV326" s="13" t="s">
        <v>81</v>
      </c>
      <c r="AW326" s="13" t="s">
        <v>33</v>
      </c>
      <c r="AX326" s="13" t="s">
        <v>71</v>
      </c>
      <c r="AY326" s="245" t="s">
        <v>133</v>
      </c>
    </row>
    <row r="327" s="13" customFormat="1">
      <c r="A327" s="13"/>
      <c r="B327" s="235"/>
      <c r="C327" s="236"/>
      <c r="D327" s="227" t="s">
        <v>148</v>
      </c>
      <c r="E327" s="237" t="s">
        <v>19</v>
      </c>
      <c r="F327" s="238" t="s">
        <v>487</v>
      </c>
      <c r="G327" s="236"/>
      <c r="H327" s="239">
        <v>-87.200000000000003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148</v>
      </c>
      <c r="AU327" s="245" t="s">
        <v>81</v>
      </c>
      <c r="AV327" s="13" t="s">
        <v>81</v>
      </c>
      <c r="AW327" s="13" t="s">
        <v>33</v>
      </c>
      <c r="AX327" s="13" t="s">
        <v>71</v>
      </c>
      <c r="AY327" s="245" t="s">
        <v>133</v>
      </c>
    </row>
    <row r="328" s="15" customFormat="1">
      <c r="A328" s="15"/>
      <c r="B328" s="256"/>
      <c r="C328" s="257"/>
      <c r="D328" s="227" t="s">
        <v>148</v>
      </c>
      <c r="E328" s="258" t="s">
        <v>19</v>
      </c>
      <c r="F328" s="259" t="s">
        <v>333</v>
      </c>
      <c r="G328" s="257"/>
      <c r="H328" s="260">
        <v>2364.3400000000001</v>
      </c>
      <c r="I328" s="261"/>
      <c r="J328" s="257"/>
      <c r="K328" s="257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148</v>
      </c>
      <c r="AU328" s="266" t="s">
        <v>81</v>
      </c>
      <c r="AV328" s="15" t="s">
        <v>140</v>
      </c>
      <c r="AW328" s="15" t="s">
        <v>33</v>
      </c>
      <c r="AX328" s="15" t="s">
        <v>79</v>
      </c>
      <c r="AY328" s="266" t="s">
        <v>133</v>
      </c>
    </row>
    <row r="329" s="2" customFormat="1" ht="24.15" customHeight="1">
      <c r="A329" s="40"/>
      <c r="B329" s="41"/>
      <c r="C329" s="214" t="s">
        <v>488</v>
      </c>
      <c r="D329" s="214" t="s">
        <v>135</v>
      </c>
      <c r="E329" s="215" t="s">
        <v>489</v>
      </c>
      <c r="F329" s="216" t="s">
        <v>490</v>
      </c>
      <c r="G329" s="217" t="s">
        <v>316</v>
      </c>
      <c r="H329" s="218">
        <v>23643.400000000001</v>
      </c>
      <c r="I329" s="219"/>
      <c r="J329" s="220">
        <f>ROUND(I329*H329,2)</f>
        <v>0</v>
      </c>
      <c r="K329" s="216" t="s">
        <v>139</v>
      </c>
      <c r="L329" s="46"/>
      <c r="M329" s="221" t="s">
        <v>19</v>
      </c>
      <c r="N329" s="222" t="s">
        <v>42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140</v>
      </c>
      <c r="AT329" s="225" t="s">
        <v>135</v>
      </c>
      <c r="AU329" s="225" t="s">
        <v>81</v>
      </c>
      <c r="AY329" s="19" t="s">
        <v>133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140</v>
      </c>
      <c r="BM329" s="225" t="s">
        <v>491</v>
      </c>
    </row>
    <row r="330" s="2" customFormat="1">
      <c r="A330" s="40"/>
      <c r="B330" s="41"/>
      <c r="C330" s="42"/>
      <c r="D330" s="227" t="s">
        <v>142</v>
      </c>
      <c r="E330" s="42"/>
      <c r="F330" s="228" t="s">
        <v>492</v>
      </c>
      <c r="G330" s="42"/>
      <c r="H330" s="42"/>
      <c r="I330" s="229"/>
      <c r="J330" s="42"/>
      <c r="K330" s="42"/>
      <c r="L330" s="46"/>
      <c r="M330" s="230"/>
      <c r="N330" s="231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142</v>
      </c>
      <c r="AU330" s="19" t="s">
        <v>81</v>
      </c>
    </row>
    <row r="331" s="2" customFormat="1">
      <c r="A331" s="40"/>
      <c r="B331" s="41"/>
      <c r="C331" s="42"/>
      <c r="D331" s="232" t="s">
        <v>144</v>
      </c>
      <c r="E331" s="42"/>
      <c r="F331" s="233" t="s">
        <v>493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144</v>
      </c>
      <c r="AU331" s="19" t="s">
        <v>81</v>
      </c>
    </row>
    <row r="332" s="13" customFormat="1">
      <c r="A332" s="13"/>
      <c r="B332" s="235"/>
      <c r="C332" s="236"/>
      <c r="D332" s="227" t="s">
        <v>148</v>
      </c>
      <c r="E332" s="236"/>
      <c r="F332" s="238" t="s">
        <v>494</v>
      </c>
      <c r="G332" s="236"/>
      <c r="H332" s="239">
        <v>23643.400000000001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148</v>
      </c>
      <c r="AU332" s="245" t="s">
        <v>81</v>
      </c>
      <c r="AV332" s="13" t="s">
        <v>81</v>
      </c>
      <c r="AW332" s="13" t="s">
        <v>4</v>
      </c>
      <c r="AX332" s="13" t="s">
        <v>79</v>
      </c>
      <c r="AY332" s="245" t="s">
        <v>133</v>
      </c>
    </row>
    <row r="333" s="2" customFormat="1" ht="16.5" customHeight="1">
      <c r="A333" s="40"/>
      <c r="B333" s="41"/>
      <c r="C333" s="214" t="s">
        <v>495</v>
      </c>
      <c r="D333" s="214" t="s">
        <v>135</v>
      </c>
      <c r="E333" s="215" t="s">
        <v>496</v>
      </c>
      <c r="F333" s="216" t="s">
        <v>497</v>
      </c>
      <c r="G333" s="217" t="s">
        <v>316</v>
      </c>
      <c r="H333" s="218">
        <v>235.68000000000001</v>
      </c>
      <c r="I333" s="219"/>
      <c r="J333" s="220">
        <f>ROUND(I333*H333,2)</f>
        <v>0</v>
      </c>
      <c r="K333" s="216" t="s">
        <v>139</v>
      </c>
      <c r="L333" s="46"/>
      <c r="M333" s="221" t="s">
        <v>19</v>
      </c>
      <c r="N333" s="222" t="s">
        <v>42</v>
      </c>
      <c r="O333" s="86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5" t="s">
        <v>140</v>
      </c>
      <c r="AT333" s="225" t="s">
        <v>135</v>
      </c>
      <c r="AU333" s="225" t="s">
        <v>81</v>
      </c>
      <c r="AY333" s="19" t="s">
        <v>133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9" t="s">
        <v>79</v>
      </c>
      <c r="BK333" s="226">
        <f>ROUND(I333*H333,2)</f>
        <v>0</v>
      </c>
      <c r="BL333" s="19" t="s">
        <v>140</v>
      </c>
      <c r="BM333" s="225" t="s">
        <v>498</v>
      </c>
    </row>
    <row r="334" s="2" customFormat="1">
      <c r="A334" s="40"/>
      <c r="B334" s="41"/>
      <c r="C334" s="42"/>
      <c r="D334" s="227" t="s">
        <v>142</v>
      </c>
      <c r="E334" s="42"/>
      <c r="F334" s="228" t="s">
        <v>499</v>
      </c>
      <c r="G334" s="42"/>
      <c r="H334" s="42"/>
      <c r="I334" s="229"/>
      <c r="J334" s="42"/>
      <c r="K334" s="42"/>
      <c r="L334" s="46"/>
      <c r="M334" s="230"/>
      <c r="N334" s="231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142</v>
      </c>
      <c r="AU334" s="19" t="s">
        <v>81</v>
      </c>
    </row>
    <row r="335" s="2" customFormat="1">
      <c r="A335" s="40"/>
      <c r="B335" s="41"/>
      <c r="C335" s="42"/>
      <c r="D335" s="232" t="s">
        <v>144</v>
      </c>
      <c r="E335" s="42"/>
      <c r="F335" s="233" t="s">
        <v>500</v>
      </c>
      <c r="G335" s="42"/>
      <c r="H335" s="42"/>
      <c r="I335" s="229"/>
      <c r="J335" s="42"/>
      <c r="K335" s="42"/>
      <c r="L335" s="46"/>
      <c r="M335" s="230"/>
      <c r="N335" s="231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144</v>
      </c>
      <c r="AU335" s="19" t="s">
        <v>81</v>
      </c>
    </row>
    <row r="336" s="2" customFormat="1">
      <c r="A336" s="40"/>
      <c r="B336" s="41"/>
      <c r="C336" s="42"/>
      <c r="D336" s="227" t="s">
        <v>146</v>
      </c>
      <c r="E336" s="42"/>
      <c r="F336" s="234" t="s">
        <v>501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146</v>
      </c>
      <c r="AU336" s="19" t="s">
        <v>81</v>
      </c>
    </row>
    <row r="337" s="13" customFormat="1">
      <c r="A337" s="13"/>
      <c r="B337" s="235"/>
      <c r="C337" s="236"/>
      <c r="D337" s="227" t="s">
        <v>148</v>
      </c>
      <c r="E337" s="237" t="s">
        <v>19</v>
      </c>
      <c r="F337" s="238" t="s">
        <v>477</v>
      </c>
      <c r="G337" s="236"/>
      <c r="H337" s="239">
        <v>235.68000000000001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5" t="s">
        <v>148</v>
      </c>
      <c r="AU337" s="245" t="s">
        <v>81</v>
      </c>
      <c r="AV337" s="13" t="s">
        <v>81</v>
      </c>
      <c r="AW337" s="13" t="s">
        <v>33</v>
      </c>
      <c r="AX337" s="13" t="s">
        <v>79</v>
      </c>
      <c r="AY337" s="245" t="s">
        <v>133</v>
      </c>
    </row>
    <row r="338" s="2" customFormat="1" ht="16.5" customHeight="1">
      <c r="A338" s="40"/>
      <c r="B338" s="41"/>
      <c r="C338" s="214" t="s">
        <v>502</v>
      </c>
      <c r="D338" s="214" t="s">
        <v>135</v>
      </c>
      <c r="E338" s="215" t="s">
        <v>503</v>
      </c>
      <c r="F338" s="216" t="s">
        <v>504</v>
      </c>
      <c r="G338" s="217" t="s">
        <v>316</v>
      </c>
      <c r="H338" s="218">
        <v>140</v>
      </c>
      <c r="I338" s="219"/>
      <c r="J338" s="220">
        <f>ROUND(I338*H338,2)</f>
        <v>0</v>
      </c>
      <c r="K338" s="216" t="s">
        <v>139</v>
      </c>
      <c r="L338" s="46"/>
      <c r="M338" s="221" t="s">
        <v>19</v>
      </c>
      <c r="N338" s="222" t="s">
        <v>42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140</v>
      </c>
      <c r="AT338" s="225" t="s">
        <v>135</v>
      </c>
      <c r="AU338" s="225" t="s">
        <v>81</v>
      </c>
      <c r="AY338" s="19" t="s">
        <v>133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79</v>
      </c>
      <c r="BK338" s="226">
        <f>ROUND(I338*H338,2)</f>
        <v>0</v>
      </c>
      <c r="BL338" s="19" t="s">
        <v>140</v>
      </c>
      <c r="BM338" s="225" t="s">
        <v>505</v>
      </c>
    </row>
    <row r="339" s="2" customFormat="1">
      <c r="A339" s="40"/>
      <c r="B339" s="41"/>
      <c r="C339" s="42"/>
      <c r="D339" s="227" t="s">
        <v>142</v>
      </c>
      <c r="E339" s="42"/>
      <c r="F339" s="228" t="s">
        <v>506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142</v>
      </c>
      <c r="AU339" s="19" t="s">
        <v>81</v>
      </c>
    </row>
    <row r="340" s="2" customFormat="1">
      <c r="A340" s="40"/>
      <c r="B340" s="41"/>
      <c r="C340" s="42"/>
      <c r="D340" s="232" t="s">
        <v>144</v>
      </c>
      <c r="E340" s="42"/>
      <c r="F340" s="233" t="s">
        <v>507</v>
      </c>
      <c r="G340" s="42"/>
      <c r="H340" s="42"/>
      <c r="I340" s="229"/>
      <c r="J340" s="42"/>
      <c r="K340" s="42"/>
      <c r="L340" s="46"/>
      <c r="M340" s="230"/>
      <c r="N340" s="231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144</v>
      </c>
      <c r="AU340" s="19" t="s">
        <v>81</v>
      </c>
    </row>
    <row r="341" s="2" customFormat="1">
      <c r="A341" s="40"/>
      <c r="B341" s="41"/>
      <c r="C341" s="42"/>
      <c r="D341" s="227" t="s">
        <v>146</v>
      </c>
      <c r="E341" s="42"/>
      <c r="F341" s="234" t="s">
        <v>508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146</v>
      </c>
      <c r="AU341" s="19" t="s">
        <v>81</v>
      </c>
    </row>
    <row r="342" s="13" customFormat="1">
      <c r="A342" s="13"/>
      <c r="B342" s="235"/>
      <c r="C342" s="236"/>
      <c r="D342" s="227" t="s">
        <v>148</v>
      </c>
      <c r="E342" s="237" t="s">
        <v>19</v>
      </c>
      <c r="F342" s="238" t="s">
        <v>509</v>
      </c>
      <c r="G342" s="236"/>
      <c r="H342" s="239">
        <v>140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148</v>
      </c>
      <c r="AU342" s="245" t="s">
        <v>81</v>
      </c>
      <c r="AV342" s="13" t="s">
        <v>81</v>
      </c>
      <c r="AW342" s="13" t="s">
        <v>33</v>
      </c>
      <c r="AX342" s="13" t="s">
        <v>79</v>
      </c>
      <c r="AY342" s="245" t="s">
        <v>133</v>
      </c>
    </row>
    <row r="343" s="2" customFormat="1" ht="16.5" customHeight="1">
      <c r="A343" s="40"/>
      <c r="B343" s="41"/>
      <c r="C343" s="267" t="s">
        <v>510</v>
      </c>
      <c r="D343" s="267" t="s">
        <v>511</v>
      </c>
      <c r="E343" s="268" t="s">
        <v>512</v>
      </c>
      <c r="F343" s="269" t="s">
        <v>513</v>
      </c>
      <c r="G343" s="270" t="s">
        <v>514</v>
      </c>
      <c r="H343" s="271">
        <v>252</v>
      </c>
      <c r="I343" s="272"/>
      <c r="J343" s="273">
        <f>ROUND(I343*H343,2)</f>
        <v>0</v>
      </c>
      <c r="K343" s="269" t="s">
        <v>139</v>
      </c>
      <c r="L343" s="274"/>
      <c r="M343" s="275" t="s">
        <v>19</v>
      </c>
      <c r="N343" s="276" t="s">
        <v>42</v>
      </c>
      <c r="O343" s="86"/>
      <c r="P343" s="223">
        <f>O343*H343</f>
        <v>0</v>
      </c>
      <c r="Q343" s="223">
        <v>1</v>
      </c>
      <c r="R343" s="223">
        <f>Q343*H343</f>
        <v>252</v>
      </c>
      <c r="S343" s="223">
        <v>0</v>
      </c>
      <c r="T343" s="224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192</v>
      </c>
      <c r="AT343" s="225" t="s">
        <v>511</v>
      </c>
      <c r="AU343" s="225" t="s">
        <v>81</v>
      </c>
      <c r="AY343" s="19" t="s">
        <v>133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140</v>
      </c>
      <c r="BM343" s="225" t="s">
        <v>515</v>
      </c>
    </row>
    <row r="344" s="2" customFormat="1">
      <c r="A344" s="40"/>
      <c r="B344" s="41"/>
      <c r="C344" s="42"/>
      <c r="D344" s="227" t="s">
        <v>142</v>
      </c>
      <c r="E344" s="42"/>
      <c r="F344" s="228" t="s">
        <v>513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142</v>
      </c>
      <c r="AU344" s="19" t="s">
        <v>81</v>
      </c>
    </row>
    <row r="345" s="2" customFormat="1">
      <c r="A345" s="40"/>
      <c r="B345" s="41"/>
      <c r="C345" s="42"/>
      <c r="D345" s="227" t="s">
        <v>146</v>
      </c>
      <c r="E345" s="42"/>
      <c r="F345" s="234" t="s">
        <v>516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146</v>
      </c>
      <c r="AU345" s="19" t="s">
        <v>81</v>
      </c>
    </row>
    <row r="346" s="13" customFormat="1">
      <c r="A346" s="13"/>
      <c r="B346" s="235"/>
      <c r="C346" s="236"/>
      <c r="D346" s="227" t="s">
        <v>148</v>
      </c>
      <c r="E346" s="236"/>
      <c r="F346" s="238" t="s">
        <v>517</v>
      </c>
      <c r="G346" s="236"/>
      <c r="H346" s="239">
        <v>252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148</v>
      </c>
      <c r="AU346" s="245" t="s">
        <v>81</v>
      </c>
      <c r="AV346" s="13" t="s">
        <v>81</v>
      </c>
      <c r="AW346" s="13" t="s">
        <v>4</v>
      </c>
      <c r="AX346" s="13" t="s">
        <v>79</v>
      </c>
      <c r="AY346" s="245" t="s">
        <v>133</v>
      </c>
    </row>
    <row r="347" s="2" customFormat="1" ht="16.5" customHeight="1">
      <c r="A347" s="40"/>
      <c r="B347" s="41"/>
      <c r="C347" s="214" t="s">
        <v>518</v>
      </c>
      <c r="D347" s="214" t="s">
        <v>135</v>
      </c>
      <c r="E347" s="215" t="s">
        <v>519</v>
      </c>
      <c r="F347" s="216" t="s">
        <v>520</v>
      </c>
      <c r="G347" s="217" t="s">
        <v>316</v>
      </c>
      <c r="H347" s="218">
        <v>2364.3400000000001</v>
      </c>
      <c r="I347" s="219"/>
      <c r="J347" s="220">
        <f>ROUND(I347*H347,2)</f>
        <v>0</v>
      </c>
      <c r="K347" s="216" t="s">
        <v>139</v>
      </c>
      <c r="L347" s="46"/>
      <c r="M347" s="221" t="s">
        <v>19</v>
      </c>
      <c r="N347" s="222" t="s">
        <v>42</v>
      </c>
      <c r="O347" s="86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5" t="s">
        <v>140</v>
      </c>
      <c r="AT347" s="225" t="s">
        <v>135</v>
      </c>
      <c r="AU347" s="225" t="s">
        <v>81</v>
      </c>
      <c r="AY347" s="19" t="s">
        <v>133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9" t="s">
        <v>79</v>
      </c>
      <c r="BK347" s="226">
        <f>ROUND(I347*H347,2)</f>
        <v>0</v>
      </c>
      <c r="BL347" s="19" t="s">
        <v>140</v>
      </c>
      <c r="BM347" s="225" t="s">
        <v>521</v>
      </c>
    </row>
    <row r="348" s="2" customFormat="1">
      <c r="A348" s="40"/>
      <c r="B348" s="41"/>
      <c r="C348" s="42"/>
      <c r="D348" s="227" t="s">
        <v>142</v>
      </c>
      <c r="E348" s="42"/>
      <c r="F348" s="228" t="s">
        <v>522</v>
      </c>
      <c r="G348" s="42"/>
      <c r="H348" s="42"/>
      <c r="I348" s="229"/>
      <c r="J348" s="42"/>
      <c r="K348" s="42"/>
      <c r="L348" s="46"/>
      <c r="M348" s="230"/>
      <c r="N348" s="231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142</v>
      </c>
      <c r="AU348" s="19" t="s">
        <v>81</v>
      </c>
    </row>
    <row r="349" s="2" customFormat="1">
      <c r="A349" s="40"/>
      <c r="B349" s="41"/>
      <c r="C349" s="42"/>
      <c r="D349" s="232" t="s">
        <v>144</v>
      </c>
      <c r="E349" s="42"/>
      <c r="F349" s="233" t="s">
        <v>523</v>
      </c>
      <c r="G349" s="42"/>
      <c r="H349" s="42"/>
      <c r="I349" s="229"/>
      <c r="J349" s="42"/>
      <c r="K349" s="42"/>
      <c r="L349" s="46"/>
      <c r="M349" s="230"/>
      <c r="N349" s="231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144</v>
      </c>
      <c r="AU349" s="19" t="s">
        <v>81</v>
      </c>
    </row>
    <row r="350" s="2" customFormat="1" ht="16.5" customHeight="1">
      <c r="A350" s="40"/>
      <c r="B350" s="41"/>
      <c r="C350" s="214" t="s">
        <v>524</v>
      </c>
      <c r="D350" s="214" t="s">
        <v>135</v>
      </c>
      <c r="E350" s="215" t="s">
        <v>525</v>
      </c>
      <c r="F350" s="216" t="s">
        <v>526</v>
      </c>
      <c r="G350" s="217" t="s">
        <v>514</v>
      </c>
      <c r="H350" s="218">
        <v>3901.1610000000001</v>
      </c>
      <c r="I350" s="219"/>
      <c r="J350" s="220">
        <f>ROUND(I350*H350,2)</f>
        <v>0</v>
      </c>
      <c r="K350" s="216" t="s">
        <v>139</v>
      </c>
      <c r="L350" s="46"/>
      <c r="M350" s="221" t="s">
        <v>19</v>
      </c>
      <c r="N350" s="222" t="s">
        <v>42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140</v>
      </c>
      <c r="AT350" s="225" t="s">
        <v>135</v>
      </c>
      <c r="AU350" s="225" t="s">
        <v>81</v>
      </c>
      <c r="AY350" s="19" t="s">
        <v>133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140</v>
      </c>
      <c r="BM350" s="225" t="s">
        <v>527</v>
      </c>
    </row>
    <row r="351" s="2" customFormat="1">
      <c r="A351" s="40"/>
      <c r="B351" s="41"/>
      <c r="C351" s="42"/>
      <c r="D351" s="227" t="s">
        <v>142</v>
      </c>
      <c r="E351" s="42"/>
      <c r="F351" s="228" t="s">
        <v>528</v>
      </c>
      <c r="G351" s="42"/>
      <c r="H351" s="42"/>
      <c r="I351" s="229"/>
      <c r="J351" s="42"/>
      <c r="K351" s="42"/>
      <c r="L351" s="46"/>
      <c r="M351" s="230"/>
      <c r="N351" s="231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142</v>
      </c>
      <c r="AU351" s="19" t="s">
        <v>81</v>
      </c>
    </row>
    <row r="352" s="2" customFormat="1">
      <c r="A352" s="40"/>
      <c r="B352" s="41"/>
      <c r="C352" s="42"/>
      <c r="D352" s="232" t="s">
        <v>144</v>
      </c>
      <c r="E352" s="42"/>
      <c r="F352" s="233" t="s">
        <v>529</v>
      </c>
      <c r="G352" s="42"/>
      <c r="H352" s="42"/>
      <c r="I352" s="229"/>
      <c r="J352" s="42"/>
      <c r="K352" s="42"/>
      <c r="L352" s="46"/>
      <c r="M352" s="230"/>
      <c r="N352" s="231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144</v>
      </c>
      <c r="AU352" s="19" t="s">
        <v>81</v>
      </c>
    </row>
    <row r="353" s="2" customFormat="1">
      <c r="A353" s="40"/>
      <c r="B353" s="41"/>
      <c r="C353" s="42"/>
      <c r="D353" s="227" t="s">
        <v>146</v>
      </c>
      <c r="E353" s="42"/>
      <c r="F353" s="234" t="s">
        <v>530</v>
      </c>
      <c r="G353" s="42"/>
      <c r="H353" s="42"/>
      <c r="I353" s="229"/>
      <c r="J353" s="42"/>
      <c r="K353" s="42"/>
      <c r="L353" s="46"/>
      <c r="M353" s="230"/>
      <c r="N353" s="231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146</v>
      </c>
      <c r="AU353" s="19" t="s">
        <v>81</v>
      </c>
    </row>
    <row r="354" s="13" customFormat="1">
      <c r="A354" s="13"/>
      <c r="B354" s="235"/>
      <c r="C354" s="236"/>
      <c r="D354" s="227" t="s">
        <v>148</v>
      </c>
      <c r="E354" s="236"/>
      <c r="F354" s="238" t="s">
        <v>531</v>
      </c>
      <c r="G354" s="236"/>
      <c r="H354" s="239">
        <v>3901.1610000000001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148</v>
      </c>
      <c r="AU354" s="245" t="s">
        <v>81</v>
      </c>
      <c r="AV354" s="13" t="s">
        <v>81</v>
      </c>
      <c r="AW354" s="13" t="s">
        <v>4</v>
      </c>
      <c r="AX354" s="13" t="s">
        <v>79</v>
      </c>
      <c r="AY354" s="245" t="s">
        <v>133</v>
      </c>
    </row>
    <row r="355" s="2" customFormat="1" ht="24.15" customHeight="1">
      <c r="A355" s="40"/>
      <c r="B355" s="41"/>
      <c r="C355" s="214" t="s">
        <v>532</v>
      </c>
      <c r="D355" s="214" t="s">
        <v>135</v>
      </c>
      <c r="E355" s="215" t="s">
        <v>533</v>
      </c>
      <c r="F355" s="216" t="s">
        <v>534</v>
      </c>
      <c r="G355" s="217" t="s">
        <v>138</v>
      </c>
      <c r="H355" s="218">
        <v>2430</v>
      </c>
      <c r="I355" s="219"/>
      <c r="J355" s="220">
        <f>ROUND(I355*H355,2)</f>
        <v>0</v>
      </c>
      <c r="K355" s="216" t="s">
        <v>139</v>
      </c>
      <c r="L355" s="46"/>
      <c r="M355" s="221" t="s">
        <v>19</v>
      </c>
      <c r="N355" s="222" t="s">
        <v>42</v>
      </c>
      <c r="O355" s="86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5" t="s">
        <v>140</v>
      </c>
      <c r="AT355" s="225" t="s">
        <v>135</v>
      </c>
      <c r="AU355" s="225" t="s">
        <v>81</v>
      </c>
      <c r="AY355" s="19" t="s">
        <v>133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9" t="s">
        <v>79</v>
      </c>
      <c r="BK355" s="226">
        <f>ROUND(I355*H355,2)</f>
        <v>0</v>
      </c>
      <c r="BL355" s="19" t="s">
        <v>140</v>
      </c>
      <c r="BM355" s="225" t="s">
        <v>535</v>
      </c>
    </row>
    <row r="356" s="2" customFormat="1">
      <c r="A356" s="40"/>
      <c r="B356" s="41"/>
      <c r="C356" s="42"/>
      <c r="D356" s="227" t="s">
        <v>142</v>
      </c>
      <c r="E356" s="42"/>
      <c r="F356" s="228" t="s">
        <v>536</v>
      </c>
      <c r="G356" s="42"/>
      <c r="H356" s="42"/>
      <c r="I356" s="229"/>
      <c r="J356" s="42"/>
      <c r="K356" s="42"/>
      <c r="L356" s="46"/>
      <c r="M356" s="230"/>
      <c r="N356" s="231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142</v>
      </c>
      <c r="AU356" s="19" t="s">
        <v>81</v>
      </c>
    </row>
    <row r="357" s="2" customFormat="1">
      <c r="A357" s="40"/>
      <c r="B357" s="41"/>
      <c r="C357" s="42"/>
      <c r="D357" s="232" t="s">
        <v>144</v>
      </c>
      <c r="E357" s="42"/>
      <c r="F357" s="233" t="s">
        <v>537</v>
      </c>
      <c r="G357" s="42"/>
      <c r="H357" s="42"/>
      <c r="I357" s="229"/>
      <c r="J357" s="42"/>
      <c r="K357" s="42"/>
      <c r="L357" s="46"/>
      <c r="M357" s="230"/>
      <c r="N357" s="231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144</v>
      </c>
      <c r="AU357" s="19" t="s">
        <v>81</v>
      </c>
    </row>
    <row r="358" s="2" customFormat="1">
      <c r="A358" s="40"/>
      <c r="B358" s="41"/>
      <c r="C358" s="42"/>
      <c r="D358" s="227" t="s">
        <v>146</v>
      </c>
      <c r="E358" s="42"/>
      <c r="F358" s="234" t="s">
        <v>538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146</v>
      </c>
      <c r="AU358" s="19" t="s">
        <v>81</v>
      </c>
    </row>
    <row r="359" s="14" customFormat="1">
      <c r="A359" s="14"/>
      <c r="B359" s="246"/>
      <c r="C359" s="247"/>
      <c r="D359" s="227" t="s">
        <v>148</v>
      </c>
      <c r="E359" s="248" t="s">
        <v>19</v>
      </c>
      <c r="F359" s="249" t="s">
        <v>321</v>
      </c>
      <c r="G359" s="247"/>
      <c r="H359" s="248" t="s">
        <v>19</v>
      </c>
      <c r="I359" s="250"/>
      <c r="J359" s="247"/>
      <c r="K359" s="247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148</v>
      </c>
      <c r="AU359" s="255" t="s">
        <v>81</v>
      </c>
      <c r="AV359" s="14" t="s">
        <v>79</v>
      </c>
      <c r="AW359" s="14" t="s">
        <v>33</v>
      </c>
      <c r="AX359" s="14" t="s">
        <v>71</v>
      </c>
      <c r="AY359" s="255" t="s">
        <v>133</v>
      </c>
    </row>
    <row r="360" s="13" customFormat="1">
      <c r="A360" s="13"/>
      <c r="B360" s="235"/>
      <c r="C360" s="236"/>
      <c r="D360" s="227" t="s">
        <v>148</v>
      </c>
      <c r="E360" s="237" t="s">
        <v>19</v>
      </c>
      <c r="F360" s="238" t="s">
        <v>539</v>
      </c>
      <c r="G360" s="236"/>
      <c r="H360" s="239">
        <v>2430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148</v>
      </c>
      <c r="AU360" s="245" t="s">
        <v>81</v>
      </c>
      <c r="AV360" s="13" t="s">
        <v>81</v>
      </c>
      <c r="AW360" s="13" t="s">
        <v>33</v>
      </c>
      <c r="AX360" s="13" t="s">
        <v>79</v>
      </c>
      <c r="AY360" s="245" t="s">
        <v>133</v>
      </c>
    </row>
    <row r="361" s="2" customFormat="1" ht="16.5" customHeight="1">
      <c r="A361" s="40"/>
      <c r="B361" s="41"/>
      <c r="C361" s="214" t="s">
        <v>540</v>
      </c>
      <c r="D361" s="214" t="s">
        <v>135</v>
      </c>
      <c r="E361" s="215" t="s">
        <v>541</v>
      </c>
      <c r="F361" s="216" t="s">
        <v>542</v>
      </c>
      <c r="G361" s="217" t="s">
        <v>138</v>
      </c>
      <c r="H361" s="218">
        <v>4786</v>
      </c>
      <c r="I361" s="219"/>
      <c r="J361" s="220">
        <f>ROUND(I361*H361,2)</f>
        <v>0</v>
      </c>
      <c r="K361" s="216" t="s">
        <v>139</v>
      </c>
      <c r="L361" s="46"/>
      <c r="M361" s="221" t="s">
        <v>19</v>
      </c>
      <c r="N361" s="222" t="s">
        <v>42</v>
      </c>
      <c r="O361" s="86"/>
      <c r="P361" s="223">
        <f>O361*H361</f>
        <v>0</v>
      </c>
      <c r="Q361" s="223">
        <v>0</v>
      </c>
      <c r="R361" s="223">
        <f>Q361*H361</f>
        <v>0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140</v>
      </c>
      <c r="AT361" s="225" t="s">
        <v>135</v>
      </c>
      <c r="AU361" s="225" t="s">
        <v>81</v>
      </c>
      <c r="AY361" s="19" t="s">
        <v>133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140</v>
      </c>
      <c r="BM361" s="225" t="s">
        <v>543</v>
      </c>
    </row>
    <row r="362" s="2" customFormat="1">
      <c r="A362" s="40"/>
      <c r="B362" s="41"/>
      <c r="C362" s="42"/>
      <c r="D362" s="227" t="s">
        <v>142</v>
      </c>
      <c r="E362" s="42"/>
      <c r="F362" s="228" t="s">
        <v>544</v>
      </c>
      <c r="G362" s="42"/>
      <c r="H362" s="42"/>
      <c r="I362" s="229"/>
      <c r="J362" s="42"/>
      <c r="K362" s="42"/>
      <c r="L362" s="46"/>
      <c r="M362" s="230"/>
      <c r="N362" s="231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142</v>
      </c>
      <c r="AU362" s="19" t="s">
        <v>81</v>
      </c>
    </row>
    <row r="363" s="2" customFormat="1">
      <c r="A363" s="40"/>
      <c r="B363" s="41"/>
      <c r="C363" s="42"/>
      <c r="D363" s="232" t="s">
        <v>144</v>
      </c>
      <c r="E363" s="42"/>
      <c r="F363" s="233" t="s">
        <v>545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144</v>
      </c>
      <c r="AU363" s="19" t="s">
        <v>81</v>
      </c>
    </row>
    <row r="364" s="14" customFormat="1">
      <c r="A364" s="14"/>
      <c r="B364" s="246"/>
      <c r="C364" s="247"/>
      <c r="D364" s="227" t="s">
        <v>148</v>
      </c>
      <c r="E364" s="248" t="s">
        <v>19</v>
      </c>
      <c r="F364" s="249" t="s">
        <v>321</v>
      </c>
      <c r="G364" s="247"/>
      <c r="H364" s="248" t="s">
        <v>19</v>
      </c>
      <c r="I364" s="250"/>
      <c r="J364" s="247"/>
      <c r="K364" s="247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148</v>
      </c>
      <c r="AU364" s="255" t="s">
        <v>81</v>
      </c>
      <c r="AV364" s="14" t="s">
        <v>79</v>
      </c>
      <c r="AW364" s="14" t="s">
        <v>33</v>
      </c>
      <c r="AX364" s="14" t="s">
        <v>71</v>
      </c>
      <c r="AY364" s="255" t="s">
        <v>133</v>
      </c>
    </row>
    <row r="365" s="13" customFormat="1">
      <c r="A365" s="13"/>
      <c r="B365" s="235"/>
      <c r="C365" s="236"/>
      <c r="D365" s="227" t="s">
        <v>148</v>
      </c>
      <c r="E365" s="237" t="s">
        <v>19</v>
      </c>
      <c r="F365" s="238" t="s">
        <v>546</v>
      </c>
      <c r="G365" s="236"/>
      <c r="H365" s="239">
        <v>4786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148</v>
      </c>
      <c r="AU365" s="245" t="s">
        <v>81</v>
      </c>
      <c r="AV365" s="13" t="s">
        <v>81</v>
      </c>
      <c r="AW365" s="13" t="s">
        <v>33</v>
      </c>
      <c r="AX365" s="13" t="s">
        <v>79</v>
      </c>
      <c r="AY365" s="245" t="s">
        <v>133</v>
      </c>
    </row>
    <row r="366" s="2" customFormat="1" ht="21.75" customHeight="1">
      <c r="A366" s="40"/>
      <c r="B366" s="41"/>
      <c r="C366" s="214" t="s">
        <v>547</v>
      </c>
      <c r="D366" s="214" t="s">
        <v>135</v>
      </c>
      <c r="E366" s="215" t="s">
        <v>548</v>
      </c>
      <c r="F366" s="216" t="s">
        <v>549</v>
      </c>
      <c r="G366" s="217" t="s">
        <v>138</v>
      </c>
      <c r="H366" s="218">
        <v>2430</v>
      </c>
      <c r="I366" s="219"/>
      <c r="J366" s="220">
        <f>ROUND(I366*H366,2)</f>
        <v>0</v>
      </c>
      <c r="K366" s="216" t="s">
        <v>139</v>
      </c>
      <c r="L366" s="46"/>
      <c r="M366" s="221" t="s">
        <v>19</v>
      </c>
      <c r="N366" s="222" t="s">
        <v>42</v>
      </c>
      <c r="O366" s="86"/>
      <c r="P366" s="223">
        <f>O366*H366</f>
        <v>0</v>
      </c>
      <c r="Q366" s="223">
        <v>0</v>
      </c>
      <c r="R366" s="223">
        <f>Q366*H366</f>
        <v>0</v>
      </c>
      <c r="S366" s="223">
        <v>0</v>
      </c>
      <c r="T366" s="224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5" t="s">
        <v>140</v>
      </c>
      <c r="AT366" s="225" t="s">
        <v>135</v>
      </c>
      <c r="AU366" s="225" t="s">
        <v>81</v>
      </c>
      <c r="AY366" s="19" t="s">
        <v>133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9" t="s">
        <v>79</v>
      </c>
      <c r="BK366" s="226">
        <f>ROUND(I366*H366,2)</f>
        <v>0</v>
      </c>
      <c r="BL366" s="19" t="s">
        <v>140</v>
      </c>
      <c r="BM366" s="225" t="s">
        <v>550</v>
      </c>
    </row>
    <row r="367" s="2" customFormat="1">
      <c r="A367" s="40"/>
      <c r="B367" s="41"/>
      <c r="C367" s="42"/>
      <c r="D367" s="227" t="s">
        <v>142</v>
      </c>
      <c r="E367" s="42"/>
      <c r="F367" s="228" t="s">
        <v>551</v>
      </c>
      <c r="G367" s="42"/>
      <c r="H367" s="42"/>
      <c r="I367" s="229"/>
      <c r="J367" s="42"/>
      <c r="K367" s="42"/>
      <c r="L367" s="46"/>
      <c r="M367" s="230"/>
      <c r="N367" s="231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142</v>
      </c>
      <c r="AU367" s="19" t="s">
        <v>81</v>
      </c>
    </row>
    <row r="368" s="2" customFormat="1">
      <c r="A368" s="40"/>
      <c r="B368" s="41"/>
      <c r="C368" s="42"/>
      <c r="D368" s="232" t="s">
        <v>144</v>
      </c>
      <c r="E368" s="42"/>
      <c r="F368" s="233" t="s">
        <v>552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144</v>
      </c>
      <c r="AU368" s="19" t="s">
        <v>81</v>
      </c>
    </row>
    <row r="369" s="2" customFormat="1">
      <c r="A369" s="40"/>
      <c r="B369" s="41"/>
      <c r="C369" s="42"/>
      <c r="D369" s="227" t="s">
        <v>146</v>
      </c>
      <c r="E369" s="42"/>
      <c r="F369" s="234" t="s">
        <v>553</v>
      </c>
      <c r="G369" s="42"/>
      <c r="H369" s="42"/>
      <c r="I369" s="229"/>
      <c r="J369" s="42"/>
      <c r="K369" s="42"/>
      <c r="L369" s="46"/>
      <c r="M369" s="230"/>
      <c r="N369" s="231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146</v>
      </c>
      <c r="AU369" s="19" t="s">
        <v>81</v>
      </c>
    </row>
    <row r="370" s="2" customFormat="1" ht="16.5" customHeight="1">
      <c r="A370" s="40"/>
      <c r="B370" s="41"/>
      <c r="C370" s="214" t="s">
        <v>554</v>
      </c>
      <c r="D370" s="214" t="s">
        <v>135</v>
      </c>
      <c r="E370" s="215" t="s">
        <v>555</v>
      </c>
      <c r="F370" s="216" t="s">
        <v>556</v>
      </c>
      <c r="G370" s="217" t="s">
        <v>138</v>
      </c>
      <c r="H370" s="218">
        <v>452</v>
      </c>
      <c r="I370" s="219"/>
      <c r="J370" s="220">
        <f>ROUND(I370*H370,2)</f>
        <v>0</v>
      </c>
      <c r="K370" s="216" t="s">
        <v>139</v>
      </c>
      <c r="L370" s="46"/>
      <c r="M370" s="221" t="s">
        <v>19</v>
      </c>
      <c r="N370" s="222" t="s">
        <v>42</v>
      </c>
      <c r="O370" s="86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140</v>
      </c>
      <c r="AT370" s="225" t="s">
        <v>135</v>
      </c>
      <c r="AU370" s="225" t="s">
        <v>81</v>
      </c>
      <c r="AY370" s="19" t="s">
        <v>133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140</v>
      </c>
      <c r="BM370" s="225" t="s">
        <v>557</v>
      </c>
    </row>
    <row r="371" s="2" customFormat="1">
      <c r="A371" s="40"/>
      <c r="B371" s="41"/>
      <c r="C371" s="42"/>
      <c r="D371" s="227" t="s">
        <v>142</v>
      </c>
      <c r="E371" s="42"/>
      <c r="F371" s="228" t="s">
        <v>558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142</v>
      </c>
      <c r="AU371" s="19" t="s">
        <v>81</v>
      </c>
    </row>
    <row r="372" s="2" customFormat="1">
      <c r="A372" s="40"/>
      <c r="B372" s="41"/>
      <c r="C372" s="42"/>
      <c r="D372" s="232" t="s">
        <v>144</v>
      </c>
      <c r="E372" s="42"/>
      <c r="F372" s="233" t="s">
        <v>559</v>
      </c>
      <c r="G372" s="42"/>
      <c r="H372" s="42"/>
      <c r="I372" s="229"/>
      <c r="J372" s="42"/>
      <c r="K372" s="42"/>
      <c r="L372" s="46"/>
      <c r="M372" s="230"/>
      <c r="N372" s="231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144</v>
      </c>
      <c r="AU372" s="19" t="s">
        <v>81</v>
      </c>
    </row>
    <row r="373" s="2" customFormat="1">
      <c r="A373" s="40"/>
      <c r="B373" s="41"/>
      <c r="C373" s="42"/>
      <c r="D373" s="227" t="s">
        <v>146</v>
      </c>
      <c r="E373" s="42"/>
      <c r="F373" s="234" t="s">
        <v>560</v>
      </c>
      <c r="G373" s="42"/>
      <c r="H373" s="42"/>
      <c r="I373" s="229"/>
      <c r="J373" s="42"/>
      <c r="K373" s="42"/>
      <c r="L373" s="46"/>
      <c r="M373" s="230"/>
      <c r="N373" s="231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146</v>
      </c>
      <c r="AU373" s="19" t="s">
        <v>81</v>
      </c>
    </row>
    <row r="374" s="13" customFormat="1">
      <c r="A374" s="13"/>
      <c r="B374" s="235"/>
      <c r="C374" s="236"/>
      <c r="D374" s="227" t="s">
        <v>148</v>
      </c>
      <c r="E374" s="237" t="s">
        <v>19</v>
      </c>
      <c r="F374" s="238" t="s">
        <v>561</v>
      </c>
      <c r="G374" s="236"/>
      <c r="H374" s="239">
        <v>452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5" t="s">
        <v>148</v>
      </c>
      <c r="AU374" s="245" t="s">
        <v>81</v>
      </c>
      <c r="AV374" s="13" t="s">
        <v>81</v>
      </c>
      <c r="AW374" s="13" t="s">
        <v>33</v>
      </c>
      <c r="AX374" s="13" t="s">
        <v>79</v>
      </c>
      <c r="AY374" s="245" t="s">
        <v>133</v>
      </c>
    </row>
    <row r="375" s="2" customFormat="1" ht="16.5" customHeight="1">
      <c r="A375" s="40"/>
      <c r="B375" s="41"/>
      <c r="C375" s="214" t="s">
        <v>562</v>
      </c>
      <c r="D375" s="214" t="s">
        <v>135</v>
      </c>
      <c r="E375" s="215" t="s">
        <v>563</v>
      </c>
      <c r="F375" s="216" t="s">
        <v>564</v>
      </c>
      <c r="G375" s="217" t="s">
        <v>138</v>
      </c>
      <c r="H375" s="218">
        <v>160</v>
      </c>
      <c r="I375" s="219"/>
      <c r="J375" s="220">
        <f>ROUND(I375*H375,2)</f>
        <v>0</v>
      </c>
      <c r="K375" s="216" t="s">
        <v>139</v>
      </c>
      <c r="L375" s="46"/>
      <c r="M375" s="221" t="s">
        <v>19</v>
      </c>
      <c r="N375" s="222" t="s">
        <v>42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140</v>
      </c>
      <c r="AT375" s="225" t="s">
        <v>135</v>
      </c>
      <c r="AU375" s="225" t="s">
        <v>81</v>
      </c>
      <c r="AY375" s="19" t="s">
        <v>133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140</v>
      </c>
      <c r="BM375" s="225" t="s">
        <v>565</v>
      </c>
    </row>
    <row r="376" s="2" customFormat="1">
      <c r="A376" s="40"/>
      <c r="B376" s="41"/>
      <c r="C376" s="42"/>
      <c r="D376" s="227" t="s">
        <v>142</v>
      </c>
      <c r="E376" s="42"/>
      <c r="F376" s="228" t="s">
        <v>566</v>
      </c>
      <c r="G376" s="42"/>
      <c r="H376" s="42"/>
      <c r="I376" s="229"/>
      <c r="J376" s="42"/>
      <c r="K376" s="42"/>
      <c r="L376" s="46"/>
      <c r="M376" s="230"/>
      <c r="N376" s="231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142</v>
      </c>
      <c r="AU376" s="19" t="s">
        <v>81</v>
      </c>
    </row>
    <row r="377" s="2" customFormat="1">
      <c r="A377" s="40"/>
      <c r="B377" s="41"/>
      <c r="C377" s="42"/>
      <c r="D377" s="232" t="s">
        <v>144</v>
      </c>
      <c r="E377" s="42"/>
      <c r="F377" s="233" t="s">
        <v>567</v>
      </c>
      <c r="G377" s="42"/>
      <c r="H377" s="42"/>
      <c r="I377" s="229"/>
      <c r="J377" s="42"/>
      <c r="K377" s="42"/>
      <c r="L377" s="46"/>
      <c r="M377" s="230"/>
      <c r="N377" s="231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144</v>
      </c>
      <c r="AU377" s="19" t="s">
        <v>81</v>
      </c>
    </row>
    <row r="378" s="13" customFormat="1">
      <c r="A378" s="13"/>
      <c r="B378" s="235"/>
      <c r="C378" s="236"/>
      <c r="D378" s="227" t="s">
        <v>148</v>
      </c>
      <c r="E378" s="237" t="s">
        <v>19</v>
      </c>
      <c r="F378" s="238" t="s">
        <v>568</v>
      </c>
      <c r="G378" s="236"/>
      <c r="H378" s="239">
        <v>160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148</v>
      </c>
      <c r="AU378" s="245" t="s">
        <v>81</v>
      </c>
      <c r="AV378" s="13" t="s">
        <v>81</v>
      </c>
      <c r="AW378" s="13" t="s">
        <v>33</v>
      </c>
      <c r="AX378" s="13" t="s">
        <v>79</v>
      </c>
      <c r="AY378" s="245" t="s">
        <v>133</v>
      </c>
    </row>
    <row r="379" s="2" customFormat="1" ht="21.75" customHeight="1">
      <c r="A379" s="40"/>
      <c r="B379" s="41"/>
      <c r="C379" s="214" t="s">
        <v>569</v>
      </c>
      <c r="D379" s="214" t="s">
        <v>135</v>
      </c>
      <c r="E379" s="215" t="s">
        <v>570</v>
      </c>
      <c r="F379" s="216" t="s">
        <v>571</v>
      </c>
      <c r="G379" s="217" t="s">
        <v>138</v>
      </c>
      <c r="H379" s="218">
        <v>3600</v>
      </c>
      <c r="I379" s="219"/>
      <c r="J379" s="220">
        <f>ROUND(I379*H379,2)</f>
        <v>0</v>
      </c>
      <c r="K379" s="216" t="s">
        <v>572</v>
      </c>
      <c r="L379" s="46"/>
      <c r="M379" s="221" t="s">
        <v>19</v>
      </c>
      <c r="N379" s="222" t="s">
        <v>42</v>
      </c>
      <c r="O379" s="86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25" t="s">
        <v>140</v>
      </c>
      <c r="AT379" s="225" t="s">
        <v>135</v>
      </c>
      <c r="AU379" s="225" t="s">
        <v>81</v>
      </c>
      <c r="AY379" s="19" t="s">
        <v>133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9" t="s">
        <v>79</v>
      </c>
      <c r="BK379" s="226">
        <f>ROUND(I379*H379,2)</f>
        <v>0</v>
      </c>
      <c r="BL379" s="19" t="s">
        <v>140</v>
      </c>
      <c r="BM379" s="225" t="s">
        <v>573</v>
      </c>
    </row>
    <row r="380" s="2" customFormat="1">
      <c r="A380" s="40"/>
      <c r="B380" s="41"/>
      <c r="C380" s="42"/>
      <c r="D380" s="227" t="s">
        <v>142</v>
      </c>
      <c r="E380" s="42"/>
      <c r="F380" s="228" t="s">
        <v>574</v>
      </c>
      <c r="G380" s="42"/>
      <c r="H380" s="42"/>
      <c r="I380" s="229"/>
      <c r="J380" s="42"/>
      <c r="K380" s="42"/>
      <c r="L380" s="46"/>
      <c r="M380" s="230"/>
      <c r="N380" s="231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142</v>
      </c>
      <c r="AU380" s="19" t="s">
        <v>81</v>
      </c>
    </row>
    <row r="381" s="2" customFormat="1">
      <c r="A381" s="40"/>
      <c r="B381" s="41"/>
      <c r="C381" s="42"/>
      <c r="D381" s="232" t="s">
        <v>144</v>
      </c>
      <c r="E381" s="42"/>
      <c r="F381" s="233" t="s">
        <v>575</v>
      </c>
      <c r="G381" s="42"/>
      <c r="H381" s="42"/>
      <c r="I381" s="229"/>
      <c r="J381" s="42"/>
      <c r="K381" s="42"/>
      <c r="L381" s="46"/>
      <c r="M381" s="230"/>
      <c r="N381" s="231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144</v>
      </c>
      <c r="AU381" s="19" t="s">
        <v>81</v>
      </c>
    </row>
    <row r="382" s="2" customFormat="1">
      <c r="A382" s="40"/>
      <c r="B382" s="41"/>
      <c r="C382" s="42"/>
      <c r="D382" s="227" t="s">
        <v>146</v>
      </c>
      <c r="E382" s="42"/>
      <c r="F382" s="234" t="s">
        <v>576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146</v>
      </c>
      <c r="AU382" s="19" t="s">
        <v>81</v>
      </c>
    </row>
    <row r="383" s="12" customFormat="1" ht="22.8" customHeight="1">
      <c r="A383" s="12"/>
      <c r="B383" s="198"/>
      <c r="C383" s="199"/>
      <c r="D383" s="200" t="s">
        <v>70</v>
      </c>
      <c r="E383" s="212" t="s">
        <v>81</v>
      </c>
      <c r="F383" s="212" t="s">
        <v>577</v>
      </c>
      <c r="G383" s="199"/>
      <c r="H383" s="199"/>
      <c r="I383" s="202"/>
      <c r="J383" s="213">
        <f>BK383</f>
        <v>0</v>
      </c>
      <c r="K383" s="199"/>
      <c r="L383" s="204"/>
      <c r="M383" s="205"/>
      <c r="N383" s="206"/>
      <c r="O383" s="206"/>
      <c r="P383" s="207">
        <f>SUM(P384:P405)</f>
        <v>0</v>
      </c>
      <c r="Q383" s="206"/>
      <c r="R383" s="207">
        <f>SUM(R384:R405)</f>
        <v>1.0975733999999999</v>
      </c>
      <c r="S383" s="206"/>
      <c r="T383" s="208">
        <f>SUM(T384:T405)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9" t="s">
        <v>79</v>
      </c>
      <c r="AT383" s="210" t="s">
        <v>70</v>
      </c>
      <c r="AU383" s="210" t="s">
        <v>79</v>
      </c>
      <c r="AY383" s="209" t="s">
        <v>133</v>
      </c>
      <c r="BK383" s="211">
        <f>SUM(BK384:BK405)</f>
        <v>0</v>
      </c>
    </row>
    <row r="384" s="2" customFormat="1" ht="16.5" customHeight="1">
      <c r="A384" s="40"/>
      <c r="B384" s="41"/>
      <c r="C384" s="214" t="s">
        <v>578</v>
      </c>
      <c r="D384" s="214" t="s">
        <v>135</v>
      </c>
      <c r="E384" s="215" t="s">
        <v>579</v>
      </c>
      <c r="F384" s="216" t="s">
        <v>580</v>
      </c>
      <c r="G384" s="217" t="s">
        <v>316</v>
      </c>
      <c r="H384" s="218">
        <v>175.25</v>
      </c>
      <c r="I384" s="219"/>
      <c r="J384" s="220">
        <f>ROUND(I384*H384,2)</f>
        <v>0</v>
      </c>
      <c r="K384" s="216" t="s">
        <v>139</v>
      </c>
      <c r="L384" s="46"/>
      <c r="M384" s="221" t="s">
        <v>19</v>
      </c>
      <c r="N384" s="222" t="s">
        <v>42</v>
      </c>
      <c r="O384" s="86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5" t="s">
        <v>140</v>
      </c>
      <c r="AT384" s="225" t="s">
        <v>135</v>
      </c>
      <c r="AU384" s="225" t="s">
        <v>81</v>
      </c>
      <c r="AY384" s="19" t="s">
        <v>133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9" t="s">
        <v>79</v>
      </c>
      <c r="BK384" s="226">
        <f>ROUND(I384*H384,2)</f>
        <v>0</v>
      </c>
      <c r="BL384" s="19" t="s">
        <v>140</v>
      </c>
      <c r="BM384" s="225" t="s">
        <v>581</v>
      </c>
    </row>
    <row r="385" s="2" customFormat="1">
      <c r="A385" s="40"/>
      <c r="B385" s="41"/>
      <c r="C385" s="42"/>
      <c r="D385" s="227" t="s">
        <v>142</v>
      </c>
      <c r="E385" s="42"/>
      <c r="F385" s="228" t="s">
        <v>582</v>
      </c>
      <c r="G385" s="42"/>
      <c r="H385" s="42"/>
      <c r="I385" s="229"/>
      <c r="J385" s="42"/>
      <c r="K385" s="42"/>
      <c r="L385" s="46"/>
      <c r="M385" s="230"/>
      <c r="N385" s="231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142</v>
      </c>
      <c r="AU385" s="19" t="s">
        <v>81</v>
      </c>
    </row>
    <row r="386" s="2" customFormat="1">
      <c r="A386" s="40"/>
      <c r="B386" s="41"/>
      <c r="C386" s="42"/>
      <c r="D386" s="232" t="s">
        <v>144</v>
      </c>
      <c r="E386" s="42"/>
      <c r="F386" s="233" t="s">
        <v>583</v>
      </c>
      <c r="G386" s="42"/>
      <c r="H386" s="42"/>
      <c r="I386" s="229"/>
      <c r="J386" s="42"/>
      <c r="K386" s="42"/>
      <c r="L386" s="46"/>
      <c r="M386" s="230"/>
      <c r="N386" s="231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144</v>
      </c>
      <c r="AU386" s="19" t="s">
        <v>81</v>
      </c>
    </row>
    <row r="387" s="2" customFormat="1">
      <c r="A387" s="40"/>
      <c r="B387" s="41"/>
      <c r="C387" s="42"/>
      <c r="D387" s="227" t="s">
        <v>146</v>
      </c>
      <c r="E387" s="42"/>
      <c r="F387" s="234" t="s">
        <v>584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146</v>
      </c>
      <c r="AU387" s="19" t="s">
        <v>81</v>
      </c>
    </row>
    <row r="388" s="14" customFormat="1">
      <c r="A388" s="14"/>
      <c r="B388" s="246"/>
      <c r="C388" s="247"/>
      <c r="D388" s="227" t="s">
        <v>148</v>
      </c>
      <c r="E388" s="248" t="s">
        <v>19</v>
      </c>
      <c r="F388" s="249" t="s">
        <v>585</v>
      </c>
      <c r="G388" s="247"/>
      <c r="H388" s="248" t="s">
        <v>19</v>
      </c>
      <c r="I388" s="250"/>
      <c r="J388" s="247"/>
      <c r="K388" s="247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148</v>
      </c>
      <c r="AU388" s="255" t="s">
        <v>81</v>
      </c>
      <c r="AV388" s="14" t="s">
        <v>79</v>
      </c>
      <c r="AW388" s="14" t="s">
        <v>33</v>
      </c>
      <c r="AX388" s="14" t="s">
        <v>71</v>
      </c>
      <c r="AY388" s="255" t="s">
        <v>133</v>
      </c>
    </row>
    <row r="389" s="13" customFormat="1">
      <c r="A389" s="13"/>
      <c r="B389" s="235"/>
      <c r="C389" s="236"/>
      <c r="D389" s="227" t="s">
        <v>148</v>
      </c>
      <c r="E389" s="237" t="s">
        <v>19</v>
      </c>
      <c r="F389" s="238" t="s">
        <v>341</v>
      </c>
      <c r="G389" s="236"/>
      <c r="H389" s="239">
        <v>173.25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148</v>
      </c>
      <c r="AU389" s="245" t="s">
        <v>81</v>
      </c>
      <c r="AV389" s="13" t="s">
        <v>81</v>
      </c>
      <c r="AW389" s="13" t="s">
        <v>33</v>
      </c>
      <c r="AX389" s="13" t="s">
        <v>71</v>
      </c>
      <c r="AY389" s="245" t="s">
        <v>133</v>
      </c>
    </row>
    <row r="390" s="14" customFormat="1">
      <c r="A390" s="14"/>
      <c r="B390" s="246"/>
      <c r="C390" s="247"/>
      <c r="D390" s="227" t="s">
        <v>148</v>
      </c>
      <c r="E390" s="248" t="s">
        <v>19</v>
      </c>
      <c r="F390" s="249" t="s">
        <v>586</v>
      </c>
      <c r="G390" s="247"/>
      <c r="H390" s="248" t="s">
        <v>19</v>
      </c>
      <c r="I390" s="250"/>
      <c r="J390" s="247"/>
      <c r="K390" s="247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148</v>
      </c>
      <c r="AU390" s="255" t="s">
        <v>81</v>
      </c>
      <c r="AV390" s="14" t="s">
        <v>79</v>
      </c>
      <c r="AW390" s="14" t="s">
        <v>33</v>
      </c>
      <c r="AX390" s="14" t="s">
        <v>71</v>
      </c>
      <c r="AY390" s="255" t="s">
        <v>133</v>
      </c>
    </row>
    <row r="391" s="13" customFormat="1">
      <c r="A391" s="13"/>
      <c r="B391" s="235"/>
      <c r="C391" s="236"/>
      <c r="D391" s="227" t="s">
        <v>148</v>
      </c>
      <c r="E391" s="237" t="s">
        <v>19</v>
      </c>
      <c r="F391" s="238" t="s">
        <v>587</v>
      </c>
      <c r="G391" s="236"/>
      <c r="H391" s="239">
        <v>2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5" t="s">
        <v>148</v>
      </c>
      <c r="AU391" s="245" t="s">
        <v>81</v>
      </c>
      <c r="AV391" s="13" t="s">
        <v>81</v>
      </c>
      <c r="AW391" s="13" t="s">
        <v>33</v>
      </c>
      <c r="AX391" s="13" t="s">
        <v>71</v>
      </c>
      <c r="AY391" s="245" t="s">
        <v>133</v>
      </c>
    </row>
    <row r="392" s="15" customFormat="1">
      <c r="A392" s="15"/>
      <c r="B392" s="256"/>
      <c r="C392" s="257"/>
      <c r="D392" s="227" t="s">
        <v>148</v>
      </c>
      <c r="E392" s="258" t="s">
        <v>19</v>
      </c>
      <c r="F392" s="259" t="s">
        <v>333</v>
      </c>
      <c r="G392" s="257"/>
      <c r="H392" s="260">
        <v>175.25</v>
      </c>
      <c r="I392" s="261"/>
      <c r="J392" s="257"/>
      <c r="K392" s="257"/>
      <c r="L392" s="262"/>
      <c r="M392" s="263"/>
      <c r="N392" s="264"/>
      <c r="O392" s="264"/>
      <c r="P392" s="264"/>
      <c r="Q392" s="264"/>
      <c r="R392" s="264"/>
      <c r="S392" s="264"/>
      <c r="T392" s="26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6" t="s">
        <v>148</v>
      </c>
      <c r="AU392" s="266" t="s">
        <v>81</v>
      </c>
      <c r="AV392" s="15" t="s">
        <v>140</v>
      </c>
      <c r="AW392" s="15" t="s">
        <v>33</v>
      </c>
      <c r="AX392" s="15" t="s">
        <v>79</v>
      </c>
      <c r="AY392" s="266" t="s">
        <v>133</v>
      </c>
    </row>
    <row r="393" s="2" customFormat="1" ht="16.5" customHeight="1">
      <c r="A393" s="40"/>
      <c r="B393" s="41"/>
      <c r="C393" s="214" t="s">
        <v>588</v>
      </c>
      <c r="D393" s="214" t="s">
        <v>135</v>
      </c>
      <c r="E393" s="215" t="s">
        <v>589</v>
      </c>
      <c r="F393" s="216" t="s">
        <v>590</v>
      </c>
      <c r="G393" s="217" t="s">
        <v>138</v>
      </c>
      <c r="H393" s="218">
        <v>1386</v>
      </c>
      <c r="I393" s="219"/>
      <c r="J393" s="220">
        <f>ROUND(I393*H393,2)</f>
        <v>0</v>
      </c>
      <c r="K393" s="216" t="s">
        <v>139</v>
      </c>
      <c r="L393" s="46"/>
      <c r="M393" s="221" t="s">
        <v>19</v>
      </c>
      <c r="N393" s="222" t="s">
        <v>42</v>
      </c>
      <c r="O393" s="86"/>
      <c r="P393" s="223">
        <f>O393*H393</f>
        <v>0</v>
      </c>
      <c r="Q393" s="223">
        <v>0.00031</v>
      </c>
      <c r="R393" s="223">
        <f>Q393*H393</f>
        <v>0.42965999999999999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140</v>
      </c>
      <c r="AT393" s="225" t="s">
        <v>135</v>
      </c>
      <c r="AU393" s="225" t="s">
        <v>81</v>
      </c>
      <c r="AY393" s="19" t="s">
        <v>133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140</v>
      </c>
      <c r="BM393" s="225" t="s">
        <v>591</v>
      </c>
    </row>
    <row r="394" s="2" customFormat="1">
      <c r="A394" s="40"/>
      <c r="B394" s="41"/>
      <c r="C394" s="42"/>
      <c r="D394" s="227" t="s">
        <v>142</v>
      </c>
      <c r="E394" s="42"/>
      <c r="F394" s="228" t="s">
        <v>592</v>
      </c>
      <c r="G394" s="42"/>
      <c r="H394" s="42"/>
      <c r="I394" s="229"/>
      <c r="J394" s="42"/>
      <c r="K394" s="42"/>
      <c r="L394" s="46"/>
      <c r="M394" s="230"/>
      <c r="N394" s="231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142</v>
      </c>
      <c r="AU394" s="19" t="s">
        <v>81</v>
      </c>
    </row>
    <row r="395" s="2" customFormat="1">
      <c r="A395" s="40"/>
      <c r="B395" s="41"/>
      <c r="C395" s="42"/>
      <c r="D395" s="232" t="s">
        <v>144</v>
      </c>
      <c r="E395" s="42"/>
      <c r="F395" s="233" t="s">
        <v>593</v>
      </c>
      <c r="G395" s="42"/>
      <c r="H395" s="42"/>
      <c r="I395" s="229"/>
      <c r="J395" s="42"/>
      <c r="K395" s="42"/>
      <c r="L395" s="46"/>
      <c r="M395" s="230"/>
      <c r="N395" s="231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144</v>
      </c>
      <c r="AU395" s="19" t="s">
        <v>81</v>
      </c>
    </row>
    <row r="396" s="2" customFormat="1">
      <c r="A396" s="40"/>
      <c r="B396" s="41"/>
      <c r="C396" s="42"/>
      <c r="D396" s="227" t="s">
        <v>146</v>
      </c>
      <c r="E396" s="42"/>
      <c r="F396" s="234" t="s">
        <v>594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146</v>
      </c>
      <c r="AU396" s="19" t="s">
        <v>81</v>
      </c>
    </row>
    <row r="397" s="13" customFormat="1">
      <c r="A397" s="13"/>
      <c r="B397" s="235"/>
      <c r="C397" s="236"/>
      <c r="D397" s="227" t="s">
        <v>148</v>
      </c>
      <c r="E397" s="237" t="s">
        <v>19</v>
      </c>
      <c r="F397" s="238" t="s">
        <v>595</v>
      </c>
      <c r="G397" s="236"/>
      <c r="H397" s="239">
        <v>1386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5" t="s">
        <v>148</v>
      </c>
      <c r="AU397" s="245" t="s">
        <v>81</v>
      </c>
      <c r="AV397" s="13" t="s">
        <v>81</v>
      </c>
      <c r="AW397" s="13" t="s">
        <v>33</v>
      </c>
      <c r="AX397" s="13" t="s">
        <v>79</v>
      </c>
      <c r="AY397" s="245" t="s">
        <v>133</v>
      </c>
    </row>
    <row r="398" s="2" customFormat="1" ht="16.5" customHeight="1">
      <c r="A398" s="40"/>
      <c r="B398" s="41"/>
      <c r="C398" s="267" t="s">
        <v>596</v>
      </c>
      <c r="D398" s="267" t="s">
        <v>511</v>
      </c>
      <c r="E398" s="268" t="s">
        <v>597</v>
      </c>
      <c r="F398" s="269" t="s">
        <v>598</v>
      </c>
      <c r="G398" s="270" t="s">
        <v>138</v>
      </c>
      <c r="H398" s="271">
        <v>1641.7170000000001</v>
      </c>
      <c r="I398" s="272"/>
      <c r="J398" s="273">
        <f>ROUND(I398*H398,2)</f>
        <v>0</v>
      </c>
      <c r="K398" s="269" t="s">
        <v>139</v>
      </c>
      <c r="L398" s="274"/>
      <c r="M398" s="275" t="s">
        <v>19</v>
      </c>
      <c r="N398" s="276" t="s">
        <v>42</v>
      </c>
      <c r="O398" s="86"/>
      <c r="P398" s="223">
        <f>O398*H398</f>
        <v>0</v>
      </c>
      <c r="Q398" s="223">
        <v>0.00020000000000000001</v>
      </c>
      <c r="R398" s="223">
        <f>Q398*H398</f>
        <v>0.32834340000000006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192</v>
      </c>
      <c r="AT398" s="225" t="s">
        <v>511</v>
      </c>
      <c r="AU398" s="225" t="s">
        <v>81</v>
      </c>
      <c r="AY398" s="19" t="s">
        <v>133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79</v>
      </c>
      <c r="BK398" s="226">
        <f>ROUND(I398*H398,2)</f>
        <v>0</v>
      </c>
      <c r="BL398" s="19" t="s">
        <v>140</v>
      </c>
      <c r="BM398" s="225" t="s">
        <v>599</v>
      </c>
    </row>
    <row r="399" s="2" customFormat="1">
      <c r="A399" s="40"/>
      <c r="B399" s="41"/>
      <c r="C399" s="42"/>
      <c r="D399" s="227" t="s">
        <v>142</v>
      </c>
      <c r="E399" s="42"/>
      <c r="F399" s="228" t="s">
        <v>598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142</v>
      </c>
      <c r="AU399" s="19" t="s">
        <v>81</v>
      </c>
    </row>
    <row r="400" s="13" customFormat="1">
      <c r="A400" s="13"/>
      <c r="B400" s="235"/>
      <c r="C400" s="236"/>
      <c r="D400" s="227" t="s">
        <v>148</v>
      </c>
      <c r="E400" s="236"/>
      <c r="F400" s="238" t="s">
        <v>600</v>
      </c>
      <c r="G400" s="236"/>
      <c r="H400" s="239">
        <v>1641.7170000000001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5" t="s">
        <v>148</v>
      </c>
      <c r="AU400" s="245" t="s">
        <v>81</v>
      </c>
      <c r="AV400" s="13" t="s">
        <v>81</v>
      </c>
      <c r="AW400" s="13" t="s">
        <v>4</v>
      </c>
      <c r="AX400" s="13" t="s">
        <v>79</v>
      </c>
      <c r="AY400" s="245" t="s">
        <v>133</v>
      </c>
    </row>
    <row r="401" s="2" customFormat="1" ht="16.5" customHeight="1">
      <c r="A401" s="40"/>
      <c r="B401" s="41"/>
      <c r="C401" s="214" t="s">
        <v>601</v>
      </c>
      <c r="D401" s="214" t="s">
        <v>135</v>
      </c>
      <c r="E401" s="215" t="s">
        <v>602</v>
      </c>
      <c r="F401" s="216" t="s">
        <v>603</v>
      </c>
      <c r="G401" s="217" t="s">
        <v>604</v>
      </c>
      <c r="H401" s="218">
        <v>693</v>
      </c>
      <c r="I401" s="219"/>
      <c r="J401" s="220">
        <f>ROUND(I401*H401,2)</f>
        <v>0</v>
      </c>
      <c r="K401" s="216" t="s">
        <v>139</v>
      </c>
      <c r="L401" s="46"/>
      <c r="M401" s="221" t="s">
        <v>19</v>
      </c>
      <c r="N401" s="222" t="s">
        <v>42</v>
      </c>
      <c r="O401" s="86"/>
      <c r="P401" s="223">
        <f>O401*H401</f>
        <v>0</v>
      </c>
      <c r="Q401" s="223">
        <v>0.00048999999999999998</v>
      </c>
      <c r="R401" s="223">
        <f>Q401*H401</f>
        <v>0.33956999999999998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140</v>
      </c>
      <c r="AT401" s="225" t="s">
        <v>135</v>
      </c>
      <c r="AU401" s="225" t="s">
        <v>81</v>
      </c>
      <c r="AY401" s="19" t="s">
        <v>133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140</v>
      </c>
      <c r="BM401" s="225" t="s">
        <v>605</v>
      </c>
    </row>
    <row r="402" s="2" customFormat="1">
      <c r="A402" s="40"/>
      <c r="B402" s="41"/>
      <c r="C402" s="42"/>
      <c r="D402" s="227" t="s">
        <v>142</v>
      </c>
      <c r="E402" s="42"/>
      <c r="F402" s="228" t="s">
        <v>606</v>
      </c>
      <c r="G402" s="42"/>
      <c r="H402" s="42"/>
      <c r="I402" s="229"/>
      <c r="J402" s="42"/>
      <c r="K402" s="42"/>
      <c r="L402" s="46"/>
      <c r="M402" s="230"/>
      <c r="N402" s="231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142</v>
      </c>
      <c r="AU402" s="19" t="s">
        <v>81</v>
      </c>
    </row>
    <row r="403" s="2" customFormat="1">
      <c r="A403" s="40"/>
      <c r="B403" s="41"/>
      <c r="C403" s="42"/>
      <c r="D403" s="232" t="s">
        <v>144</v>
      </c>
      <c r="E403" s="42"/>
      <c r="F403" s="233" t="s">
        <v>607</v>
      </c>
      <c r="G403" s="42"/>
      <c r="H403" s="42"/>
      <c r="I403" s="229"/>
      <c r="J403" s="42"/>
      <c r="K403" s="42"/>
      <c r="L403" s="46"/>
      <c r="M403" s="230"/>
      <c r="N403" s="231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144</v>
      </c>
      <c r="AU403" s="19" t="s">
        <v>81</v>
      </c>
    </row>
    <row r="404" s="2" customFormat="1">
      <c r="A404" s="40"/>
      <c r="B404" s="41"/>
      <c r="C404" s="42"/>
      <c r="D404" s="227" t="s">
        <v>146</v>
      </c>
      <c r="E404" s="42"/>
      <c r="F404" s="234" t="s">
        <v>608</v>
      </c>
      <c r="G404" s="42"/>
      <c r="H404" s="42"/>
      <c r="I404" s="229"/>
      <c r="J404" s="42"/>
      <c r="K404" s="42"/>
      <c r="L404" s="46"/>
      <c r="M404" s="230"/>
      <c r="N404" s="231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146</v>
      </c>
      <c r="AU404" s="19" t="s">
        <v>81</v>
      </c>
    </row>
    <row r="405" s="13" customFormat="1">
      <c r="A405" s="13"/>
      <c r="B405" s="235"/>
      <c r="C405" s="236"/>
      <c r="D405" s="227" t="s">
        <v>148</v>
      </c>
      <c r="E405" s="237" t="s">
        <v>19</v>
      </c>
      <c r="F405" s="238" t="s">
        <v>609</v>
      </c>
      <c r="G405" s="236"/>
      <c r="H405" s="239">
        <v>693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148</v>
      </c>
      <c r="AU405" s="245" t="s">
        <v>81</v>
      </c>
      <c r="AV405" s="13" t="s">
        <v>81</v>
      </c>
      <c r="AW405" s="13" t="s">
        <v>33</v>
      </c>
      <c r="AX405" s="13" t="s">
        <v>79</v>
      </c>
      <c r="AY405" s="245" t="s">
        <v>133</v>
      </c>
    </row>
    <row r="406" s="12" customFormat="1" ht="22.8" customHeight="1">
      <c r="A406" s="12"/>
      <c r="B406" s="198"/>
      <c r="C406" s="199"/>
      <c r="D406" s="200" t="s">
        <v>70</v>
      </c>
      <c r="E406" s="212" t="s">
        <v>140</v>
      </c>
      <c r="F406" s="212" t="s">
        <v>610</v>
      </c>
      <c r="G406" s="199"/>
      <c r="H406" s="199"/>
      <c r="I406" s="202"/>
      <c r="J406" s="213">
        <f>BK406</f>
        <v>0</v>
      </c>
      <c r="K406" s="199"/>
      <c r="L406" s="204"/>
      <c r="M406" s="205"/>
      <c r="N406" s="206"/>
      <c r="O406" s="206"/>
      <c r="P406" s="207">
        <f>SUM(P407:P412)</f>
        <v>0</v>
      </c>
      <c r="Q406" s="206"/>
      <c r="R406" s="207">
        <f>SUM(R407:R412)</f>
        <v>4.0019999999999998</v>
      </c>
      <c r="S406" s="206"/>
      <c r="T406" s="208">
        <f>SUM(T407:T412)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79</v>
      </c>
      <c r="AT406" s="210" t="s">
        <v>70</v>
      </c>
      <c r="AU406" s="210" t="s">
        <v>79</v>
      </c>
      <c r="AY406" s="209" t="s">
        <v>133</v>
      </c>
      <c r="BK406" s="211">
        <f>SUM(BK407:BK412)</f>
        <v>0</v>
      </c>
    </row>
    <row r="407" s="2" customFormat="1" ht="16.5" customHeight="1">
      <c r="A407" s="40"/>
      <c r="B407" s="41"/>
      <c r="C407" s="214" t="s">
        <v>611</v>
      </c>
      <c r="D407" s="214" t="s">
        <v>135</v>
      </c>
      <c r="E407" s="215" t="s">
        <v>612</v>
      </c>
      <c r="F407" s="216" t="s">
        <v>613</v>
      </c>
      <c r="G407" s="217" t="s">
        <v>138</v>
      </c>
      <c r="H407" s="218">
        <v>12</v>
      </c>
      <c r="I407" s="219"/>
      <c r="J407" s="220">
        <f>ROUND(I407*H407,2)</f>
        <v>0</v>
      </c>
      <c r="K407" s="216" t="s">
        <v>19</v>
      </c>
      <c r="L407" s="46"/>
      <c r="M407" s="221" t="s">
        <v>19</v>
      </c>
      <c r="N407" s="222" t="s">
        <v>42</v>
      </c>
      <c r="O407" s="86"/>
      <c r="P407" s="223">
        <f>O407*H407</f>
        <v>0</v>
      </c>
      <c r="Q407" s="223">
        <v>0.083500000000000005</v>
      </c>
      <c r="R407" s="223">
        <f>Q407*H407</f>
        <v>1.002</v>
      </c>
      <c r="S407" s="223">
        <v>0</v>
      </c>
      <c r="T407" s="224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5" t="s">
        <v>140</v>
      </c>
      <c r="AT407" s="225" t="s">
        <v>135</v>
      </c>
      <c r="AU407" s="225" t="s">
        <v>81</v>
      </c>
      <c r="AY407" s="19" t="s">
        <v>133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9" t="s">
        <v>79</v>
      </c>
      <c r="BK407" s="226">
        <f>ROUND(I407*H407,2)</f>
        <v>0</v>
      </c>
      <c r="BL407" s="19" t="s">
        <v>140</v>
      </c>
      <c r="BM407" s="225" t="s">
        <v>614</v>
      </c>
    </row>
    <row r="408" s="2" customFormat="1">
      <c r="A408" s="40"/>
      <c r="B408" s="41"/>
      <c r="C408" s="42"/>
      <c r="D408" s="227" t="s">
        <v>142</v>
      </c>
      <c r="E408" s="42"/>
      <c r="F408" s="228" t="s">
        <v>613</v>
      </c>
      <c r="G408" s="42"/>
      <c r="H408" s="42"/>
      <c r="I408" s="229"/>
      <c r="J408" s="42"/>
      <c r="K408" s="42"/>
      <c r="L408" s="46"/>
      <c r="M408" s="230"/>
      <c r="N408" s="231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142</v>
      </c>
      <c r="AU408" s="19" t="s">
        <v>81</v>
      </c>
    </row>
    <row r="409" s="13" customFormat="1">
      <c r="A409" s="13"/>
      <c r="B409" s="235"/>
      <c r="C409" s="236"/>
      <c r="D409" s="227" t="s">
        <v>148</v>
      </c>
      <c r="E409" s="237" t="s">
        <v>19</v>
      </c>
      <c r="F409" s="238" t="s">
        <v>615</v>
      </c>
      <c r="G409" s="236"/>
      <c r="H409" s="239">
        <v>12</v>
      </c>
      <c r="I409" s="240"/>
      <c r="J409" s="236"/>
      <c r="K409" s="236"/>
      <c r="L409" s="241"/>
      <c r="M409" s="242"/>
      <c r="N409" s="243"/>
      <c r="O409" s="243"/>
      <c r="P409" s="243"/>
      <c r="Q409" s="243"/>
      <c r="R409" s="243"/>
      <c r="S409" s="243"/>
      <c r="T409" s="24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5" t="s">
        <v>148</v>
      </c>
      <c r="AU409" s="245" t="s">
        <v>81</v>
      </c>
      <c r="AV409" s="13" t="s">
        <v>81</v>
      </c>
      <c r="AW409" s="13" t="s">
        <v>33</v>
      </c>
      <c r="AX409" s="13" t="s">
        <v>79</v>
      </c>
      <c r="AY409" s="245" t="s">
        <v>133</v>
      </c>
    </row>
    <row r="410" s="2" customFormat="1" ht="16.5" customHeight="1">
      <c r="A410" s="40"/>
      <c r="B410" s="41"/>
      <c r="C410" s="267" t="s">
        <v>616</v>
      </c>
      <c r="D410" s="267" t="s">
        <v>511</v>
      </c>
      <c r="E410" s="268" t="s">
        <v>617</v>
      </c>
      <c r="F410" s="269" t="s">
        <v>618</v>
      </c>
      <c r="G410" s="270" t="s">
        <v>160</v>
      </c>
      <c r="H410" s="271">
        <v>4</v>
      </c>
      <c r="I410" s="272"/>
      <c r="J410" s="273">
        <f>ROUND(I410*H410,2)</f>
        <v>0</v>
      </c>
      <c r="K410" s="269" t="s">
        <v>19</v>
      </c>
      <c r="L410" s="274"/>
      <c r="M410" s="275" t="s">
        <v>19</v>
      </c>
      <c r="N410" s="276" t="s">
        <v>42</v>
      </c>
      <c r="O410" s="86"/>
      <c r="P410" s="223">
        <f>O410*H410</f>
        <v>0</v>
      </c>
      <c r="Q410" s="223">
        <v>0.75</v>
      </c>
      <c r="R410" s="223">
        <f>Q410*H410</f>
        <v>3</v>
      </c>
      <c r="S410" s="223">
        <v>0</v>
      </c>
      <c r="T410" s="224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192</v>
      </c>
      <c r="AT410" s="225" t="s">
        <v>511</v>
      </c>
      <c r="AU410" s="225" t="s">
        <v>81</v>
      </c>
      <c r="AY410" s="19" t="s">
        <v>133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79</v>
      </c>
      <c r="BK410" s="226">
        <f>ROUND(I410*H410,2)</f>
        <v>0</v>
      </c>
      <c r="BL410" s="19" t="s">
        <v>140</v>
      </c>
      <c r="BM410" s="225" t="s">
        <v>619</v>
      </c>
    </row>
    <row r="411" s="2" customFormat="1">
      <c r="A411" s="40"/>
      <c r="B411" s="41"/>
      <c r="C411" s="42"/>
      <c r="D411" s="227" t="s">
        <v>142</v>
      </c>
      <c r="E411" s="42"/>
      <c r="F411" s="228" t="s">
        <v>618</v>
      </c>
      <c r="G411" s="42"/>
      <c r="H411" s="42"/>
      <c r="I411" s="229"/>
      <c r="J411" s="42"/>
      <c r="K411" s="42"/>
      <c r="L411" s="46"/>
      <c r="M411" s="230"/>
      <c r="N411" s="231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142</v>
      </c>
      <c r="AU411" s="19" t="s">
        <v>81</v>
      </c>
    </row>
    <row r="412" s="13" customFormat="1">
      <c r="A412" s="13"/>
      <c r="B412" s="235"/>
      <c r="C412" s="236"/>
      <c r="D412" s="227" t="s">
        <v>148</v>
      </c>
      <c r="E412" s="236"/>
      <c r="F412" s="238" t="s">
        <v>620</v>
      </c>
      <c r="G412" s="236"/>
      <c r="H412" s="239">
        <v>4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148</v>
      </c>
      <c r="AU412" s="245" t="s">
        <v>81</v>
      </c>
      <c r="AV412" s="13" t="s">
        <v>81</v>
      </c>
      <c r="AW412" s="13" t="s">
        <v>4</v>
      </c>
      <c r="AX412" s="13" t="s">
        <v>79</v>
      </c>
      <c r="AY412" s="245" t="s">
        <v>133</v>
      </c>
    </row>
    <row r="413" s="12" customFormat="1" ht="22.8" customHeight="1">
      <c r="A413" s="12"/>
      <c r="B413" s="198"/>
      <c r="C413" s="199"/>
      <c r="D413" s="200" t="s">
        <v>70</v>
      </c>
      <c r="E413" s="212" t="s">
        <v>171</v>
      </c>
      <c r="F413" s="212" t="s">
        <v>621</v>
      </c>
      <c r="G413" s="199"/>
      <c r="H413" s="199"/>
      <c r="I413" s="202"/>
      <c r="J413" s="213">
        <f>BK413</f>
        <v>0</v>
      </c>
      <c r="K413" s="199"/>
      <c r="L413" s="204"/>
      <c r="M413" s="205"/>
      <c r="N413" s="206"/>
      <c r="O413" s="206"/>
      <c r="P413" s="207">
        <f>SUM(P414:P459)</f>
        <v>0</v>
      </c>
      <c r="Q413" s="206"/>
      <c r="R413" s="207">
        <f>SUM(R414:R459)</f>
        <v>350.44799999999998</v>
      </c>
      <c r="S413" s="206"/>
      <c r="T413" s="208">
        <f>SUM(T414:T459)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9" t="s">
        <v>79</v>
      </c>
      <c r="AT413" s="210" t="s">
        <v>70</v>
      </c>
      <c r="AU413" s="210" t="s">
        <v>79</v>
      </c>
      <c r="AY413" s="209" t="s">
        <v>133</v>
      </c>
      <c r="BK413" s="211">
        <f>SUM(BK414:BK459)</f>
        <v>0</v>
      </c>
    </row>
    <row r="414" s="2" customFormat="1" ht="24.15" customHeight="1">
      <c r="A414" s="40"/>
      <c r="B414" s="41"/>
      <c r="C414" s="214" t="s">
        <v>622</v>
      </c>
      <c r="D414" s="214" t="s">
        <v>135</v>
      </c>
      <c r="E414" s="215" t="s">
        <v>623</v>
      </c>
      <c r="F414" s="216" t="s">
        <v>624</v>
      </c>
      <c r="G414" s="217" t="s">
        <v>138</v>
      </c>
      <c r="H414" s="218">
        <v>4786</v>
      </c>
      <c r="I414" s="219"/>
      <c r="J414" s="220">
        <f>ROUND(I414*H414,2)</f>
        <v>0</v>
      </c>
      <c r="K414" s="216" t="s">
        <v>139</v>
      </c>
      <c r="L414" s="46"/>
      <c r="M414" s="221" t="s">
        <v>19</v>
      </c>
      <c r="N414" s="222" t="s">
        <v>42</v>
      </c>
      <c r="O414" s="86"/>
      <c r="P414" s="223">
        <f>O414*H414</f>
        <v>0</v>
      </c>
      <c r="Q414" s="223">
        <v>0</v>
      </c>
      <c r="R414" s="223">
        <f>Q414*H414</f>
        <v>0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140</v>
      </c>
      <c r="AT414" s="225" t="s">
        <v>135</v>
      </c>
      <c r="AU414" s="225" t="s">
        <v>81</v>
      </c>
      <c r="AY414" s="19" t="s">
        <v>133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79</v>
      </c>
      <c r="BK414" s="226">
        <f>ROUND(I414*H414,2)</f>
        <v>0</v>
      </c>
      <c r="BL414" s="19" t="s">
        <v>140</v>
      </c>
      <c r="BM414" s="225" t="s">
        <v>625</v>
      </c>
    </row>
    <row r="415" s="2" customFormat="1">
      <c r="A415" s="40"/>
      <c r="B415" s="41"/>
      <c r="C415" s="42"/>
      <c r="D415" s="227" t="s">
        <v>142</v>
      </c>
      <c r="E415" s="42"/>
      <c r="F415" s="228" t="s">
        <v>626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142</v>
      </c>
      <c r="AU415" s="19" t="s">
        <v>81</v>
      </c>
    </row>
    <row r="416" s="2" customFormat="1">
      <c r="A416" s="40"/>
      <c r="B416" s="41"/>
      <c r="C416" s="42"/>
      <c r="D416" s="232" t="s">
        <v>144</v>
      </c>
      <c r="E416" s="42"/>
      <c r="F416" s="233" t="s">
        <v>627</v>
      </c>
      <c r="G416" s="42"/>
      <c r="H416" s="42"/>
      <c r="I416" s="229"/>
      <c r="J416" s="42"/>
      <c r="K416" s="42"/>
      <c r="L416" s="46"/>
      <c r="M416" s="230"/>
      <c r="N416" s="231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144</v>
      </c>
      <c r="AU416" s="19" t="s">
        <v>81</v>
      </c>
    </row>
    <row r="417" s="2" customFormat="1">
      <c r="A417" s="40"/>
      <c r="B417" s="41"/>
      <c r="C417" s="42"/>
      <c r="D417" s="227" t="s">
        <v>146</v>
      </c>
      <c r="E417" s="42"/>
      <c r="F417" s="234" t="s">
        <v>628</v>
      </c>
      <c r="G417" s="42"/>
      <c r="H417" s="42"/>
      <c r="I417" s="229"/>
      <c r="J417" s="42"/>
      <c r="K417" s="42"/>
      <c r="L417" s="46"/>
      <c r="M417" s="230"/>
      <c r="N417" s="231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146</v>
      </c>
      <c r="AU417" s="19" t="s">
        <v>81</v>
      </c>
    </row>
    <row r="418" s="14" customFormat="1">
      <c r="A418" s="14"/>
      <c r="B418" s="246"/>
      <c r="C418" s="247"/>
      <c r="D418" s="227" t="s">
        <v>148</v>
      </c>
      <c r="E418" s="248" t="s">
        <v>19</v>
      </c>
      <c r="F418" s="249" t="s">
        <v>321</v>
      </c>
      <c r="G418" s="247"/>
      <c r="H418" s="248" t="s">
        <v>19</v>
      </c>
      <c r="I418" s="250"/>
      <c r="J418" s="247"/>
      <c r="K418" s="247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148</v>
      </c>
      <c r="AU418" s="255" t="s">
        <v>81</v>
      </c>
      <c r="AV418" s="14" t="s">
        <v>79</v>
      </c>
      <c r="AW418" s="14" t="s">
        <v>33</v>
      </c>
      <c r="AX418" s="14" t="s">
        <v>71</v>
      </c>
      <c r="AY418" s="255" t="s">
        <v>133</v>
      </c>
    </row>
    <row r="419" s="13" customFormat="1">
      <c r="A419" s="13"/>
      <c r="B419" s="235"/>
      <c r="C419" s="236"/>
      <c r="D419" s="227" t="s">
        <v>148</v>
      </c>
      <c r="E419" s="237" t="s">
        <v>19</v>
      </c>
      <c r="F419" s="238" t="s">
        <v>546</v>
      </c>
      <c r="G419" s="236"/>
      <c r="H419" s="239">
        <v>4786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148</v>
      </c>
      <c r="AU419" s="245" t="s">
        <v>81</v>
      </c>
      <c r="AV419" s="13" t="s">
        <v>81</v>
      </c>
      <c r="AW419" s="13" t="s">
        <v>33</v>
      </c>
      <c r="AX419" s="13" t="s">
        <v>79</v>
      </c>
      <c r="AY419" s="245" t="s">
        <v>133</v>
      </c>
    </row>
    <row r="420" s="2" customFormat="1" ht="16.5" customHeight="1">
      <c r="A420" s="40"/>
      <c r="B420" s="41"/>
      <c r="C420" s="267" t="s">
        <v>629</v>
      </c>
      <c r="D420" s="267" t="s">
        <v>511</v>
      </c>
      <c r="E420" s="268" t="s">
        <v>630</v>
      </c>
      <c r="F420" s="269" t="s">
        <v>631</v>
      </c>
      <c r="G420" s="270" t="s">
        <v>514</v>
      </c>
      <c r="H420" s="271">
        <v>157.93799999999999</v>
      </c>
      <c r="I420" s="272"/>
      <c r="J420" s="273">
        <f>ROUND(I420*H420,2)</f>
        <v>0</v>
      </c>
      <c r="K420" s="269" t="s">
        <v>139</v>
      </c>
      <c r="L420" s="274"/>
      <c r="M420" s="275" t="s">
        <v>19</v>
      </c>
      <c r="N420" s="276" t="s">
        <v>42</v>
      </c>
      <c r="O420" s="86"/>
      <c r="P420" s="223">
        <f>O420*H420</f>
        <v>0</v>
      </c>
      <c r="Q420" s="223">
        <v>1</v>
      </c>
      <c r="R420" s="223">
        <f>Q420*H420</f>
        <v>157.93799999999999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192</v>
      </c>
      <c r="AT420" s="225" t="s">
        <v>511</v>
      </c>
      <c r="AU420" s="225" t="s">
        <v>81</v>
      </c>
      <c r="AY420" s="19" t="s">
        <v>133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79</v>
      </c>
      <c r="BK420" s="226">
        <f>ROUND(I420*H420,2)</f>
        <v>0</v>
      </c>
      <c r="BL420" s="19" t="s">
        <v>140</v>
      </c>
      <c r="BM420" s="225" t="s">
        <v>632</v>
      </c>
    </row>
    <row r="421" s="2" customFormat="1">
      <c r="A421" s="40"/>
      <c r="B421" s="41"/>
      <c r="C421" s="42"/>
      <c r="D421" s="227" t="s">
        <v>142</v>
      </c>
      <c r="E421" s="42"/>
      <c r="F421" s="228" t="s">
        <v>631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142</v>
      </c>
      <c r="AU421" s="19" t="s">
        <v>81</v>
      </c>
    </row>
    <row r="422" s="13" customFormat="1">
      <c r="A422" s="13"/>
      <c r="B422" s="235"/>
      <c r="C422" s="236"/>
      <c r="D422" s="227" t="s">
        <v>148</v>
      </c>
      <c r="E422" s="236"/>
      <c r="F422" s="238" t="s">
        <v>633</v>
      </c>
      <c r="G422" s="236"/>
      <c r="H422" s="239">
        <v>157.93799999999999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5" t="s">
        <v>148</v>
      </c>
      <c r="AU422" s="245" t="s">
        <v>81</v>
      </c>
      <c r="AV422" s="13" t="s">
        <v>81</v>
      </c>
      <c r="AW422" s="13" t="s">
        <v>4</v>
      </c>
      <c r="AX422" s="13" t="s">
        <v>79</v>
      </c>
      <c r="AY422" s="245" t="s">
        <v>133</v>
      </c>
    </row>
    <row r="423" s="2" customFormat="1" ht="16.5" customHeight="1">
      <c r="A423" s="40"/>
      <c r="B423" s="41"/>
      <c r="C423" s="214" t="s">
        <v>634</v>
      </c>
      <c r="D423" s="214" t="s">
        <v>135</v>
      </c>
      <c r="E423" s="215" t="s">
        <v>635</v>
      </c>
      <c r="F423" s="216" t="s">
        <v>636</v>
      </c>
      <c r="G423" s="217" t="s">
        <v>138</v>
      </c>
      <c r="H423" s="218">
        <v>4623.3999999999996</v>
      </c>
      <c r="I423" s="219"/>
      <c r="J423" s="220">
        <f>ROUND(I423*H423,2)</f>
        <v>0</v>
      </c>
      <c r="K423" s="216" t="s">
        <v>139</v>
      </c>
      <c r="L423" s="46"/>
      <c r="M423" s="221" t="s">
        <v>19</v>
      </c>
      <c r="N423" s="222" t="s">
        <v>42</v>
      </c>
      <c r="O423" s="86"/>
      <c r="P423" s="223">
        <f>O423*H423</f>
        <v>0</v>
      </c>
      <c r="Q423" s="223">
        <v>0</v>
      </c>
      <c r="R423" s="223">
        <f>Q423*H423</f>
        <v>0</v>
      </c>
      <c r="S423" s="223">
        <v>0</v>
      </c>
      <c r="T423" s="22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140</v>
      </c>
      <c r="AT423" s="225" t="s">
        <v>135</v>
      </c>
      <c r="AU423" s="225" t="s">
        <v>81</v>
      </c>
      <c r="AY423" s="19" t="s">
        <v>133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9" t="s">
        <v>79</v>
      </c>
      <c r="BK423" s="226">
        <f>ROUND(I423*H423,2)</f>
        <v>0</v>
      </c>
      <c r="BL423" s="19" t="s">
        <v>140</v>
      </c>
      <c r="BM423" s="225" t="s">
        <v>637</v>
      </c>
    </row>
    <row r="424" s="2" customFormat="1">
      <c r="A424" s="40"/>
      <c r="B424" s="41"/>
      <c r="C424" s="42"/>
      <c r="D424" s="227" t="s">
        <v>142</v>
      </c>
      <c r="E424" s="42"/>
      <c r="F424" s="228" t="s">
        <v>638</v>
      </c>
      <c r="G424" s="42"/>
      <c r="H424" s="42"/>
      <c r="I424" s="229"/>
      <c r="J424" s="42"/>
      <c r="K424" s="42"/>
      <c r="L424" s="46"/>
      <c r="M424" s="230"/>
      <c r="N424" s="231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142</v>
      </c>
      <c r="AU424" s="19" t="s">
        <v>81</v>
      </c>
    </row>
    <row r="425" s="2" customFormat="1">
      <c r="A425" s="40"/>
      <c r="B425" s="41"/>
      <c r="C425" s="42"/>
      <c r="D425" s="232" t="s">
        <v>144</v>
      </c>
      <c r="E425" s="42"/>
      <c r="F425" s="233" t="s">
        <v>639</v>
      </c>
      <c r="G425" s="42"/>
      <c r="H425" s="42"/>
      <c r="I425" s="229"/>
      <c r="J425" s="42"/>
      <c r="K425" s="42"/>
      <c r="L425" s="46"/>
      <c r="M425" s="230"/>
      <c r="N425" s="231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144</v>
      </c>
      <c r="AU425" s="19" t="s">
        <v>81</v>
      </c>
    </row>
    <row r="426" s="2" customFormat="1">
      <c r="A426" s="40"/>
      <c r="B426" s="41"/>
      <c r="C426" s="42"/>
      <c r="D426" s="227" t="s">
        <v>146</v>
      </c>
      <c r="E426" s="42"/>
      <c r="F426" s="234" t="s">
        <v>640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146</v>
      </c>
      <c r="AU426" s="19" t="s">
        <v>81</v>
      </c>
    </row>
    <row r="427" s="14" customFormat="1">
      <c r="A427" s="14"/>
      <c r="B427" s="246"/>
      <c r="C427" s="247"/>
      <c r="D427" s="227" t="s">
        <v>148</v>
      </c>
      <c r="E427" s="248" t="s">
        <v>19</v>
      </c>
      <c r="F427" s="249" t="s">
        <v>321</v>
      </c>
      <c r="G427" s="247"/>
      <c r="H427" s="248" t="s">
        <v>19</v>
      </c>
      <c r="I427" s="250"/>
      <c r="J427" s="247"/>
      <c r="K427" s="247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148</v>
      </c>
      <c r="AU427" s="255" t="s">
        <v>81</v>
      </c>
      <c r="AV427" s="14" t="s">
        <v>79</v>
      </c>
      <c r="AW427" s="14" t="s">
        <v>33</v>
      </c>
      <c r="AX427" s="14" t="s">
        <v>71</v>
      </c>
      <c r="AY427" s="255" t="s">
        <v>133</v>
      </c>
    </row>
    <row r="428" s="13" customFormat="1">
      <c r="A428" s="13"/>
      <c r="B428" s="235"/>
      <c r="C428" s="236"/>
      <c r="D428" s="227" t="s">
        <v>148</v>
      </c>
      <c r="E428" s="237" t="s">
        <v>19</v>
      </c>
      <c r="F428" s="238" t="s">
        <v>641</v>
      </c>
      <c r="G428" s="236"/>
      <c r="H428" s="239">
        <v>4623.3999999999996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148</v>
      </c>
      <c r="AU428" s="245" t="s">
        <v>81</v>
      </c>
      <c r="AV428" s="13" t="s">
        <v>81</v>
      </c>
      <c r="AW428" s="13" t="s">
        <v>33</v>
      </c>
      <c r="AX428" s="13" t="s">
        <v>79</v>
      </c>
      <c r="AY428" s="245" t="s">
        <v>133</v>
      </c>
    </row>
    <row r="429" s="2" customFormat="1" ht="16.5" customHeight="1">
      <c r="A429" s="40"/>
      <c r="B429" s="41"/>
      <c r="C429" s="214" t="s">
        <v>642</v>
      </c>
      <c r="D429" s="214" t="s">
        <v>135</v>
      </c>
      <c r="E429" s="215" t="s">
        <v>643</v>
      </c>
      <c r="F429" s="216" t="s">
        <v>644</v>
      </c>
      <c r="G429" s="217" t="s">
        <v>138</v>
      </c>
      <c r="H429" s="218">
        <v>4601</v>
      </c>
      <c r="I429" s="219"/>
      <c r="J429" s="220">
        <f>ROUND(I429*H429,2)</f>
        <v>0</v>
      </c>
      <c r="K429" s="216" t="s">
        <v>139</v>
      </c>
      <c r="L429" s="46"/>
      <c r="M429" s="221" t="s">
        <v>19</v>
      </c>
      <c r="N429" s="222" t="s">
        <v>42</v>
      </c>
      <c r="O429" s="86"/>
      <c r="P429" s="223">
        <f>O429*H429</f>
        <v>0</v>
      </c>
      <c r="Q429" s="223">
        <v>0</v>
      </c>
      <c r="R429" s="223">
        <f>Q429*H429</f>
        <v>0</v>
      </c>
      <c r="S429" s="223">
        <v>0</v>
      </c>
      <c r="T429" s="224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25" t="s">
        <v>140</v>
      </c>
      <c r="AT429" s="225" t="s">
        <v>135</v>
      </c>
      <c r="AU429" s="225" t="s">
        <v>81</v>
      </c>
      <c r="AY429" s="19" t="s">
        <v>133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9" t="s">
        <v>79</v>
      </c>
      <c r="BK429" s="226">
        <f>ROUND(I429*H429,2)</f>
        <v>0</v>
      </c>
      <c r="BL429" s="19" t="s">
        <v>140</v>
      </c>
      <c r="BM429" s="225" t="s">
        <v>645</v>
      </c>
    </row>
    <row r="430" s="2" customFormat="1">
      <c r="A430" s="40"/>
      <c r="B430" s="41"/>
      <c r="C430" s="42"/>
      <c r="D430" s="227" t="s">
        <v>142</v>
      </c>
      <c r="E430" s="42"/>
      <c r="F430" s="228" t="s">
        <v>646</v>
      </c>
      <c r="G430" s="42"/>
      <c r="H430" s="42"/>
      <c r="I430" s="229"/>
      <c r="J430" s="42"/>
      <c r="K430" s="42"/>
      <c r="L430" s="46"/>
      <c r="M430" s="230"/>
      <c r="N430" s="231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142</v>
      </c>
      <c r="AU430" s="19" t="s">
        <v>81</v>
      </c>
    </row>
    <row r="431" s="2" customFormat="1">
      <c r="A431" s="40"/>
      <c r="B431" s="41"/>
      <c r="C431" s="42"/>
      <c r="D431" s="232" t="s">
        <v>144</v>
      </c>
      <c r="E431" s="42"/>
      <c r="F431" s="233" t="s">
        <v>647</v>
      </c>
      <c r="G431" s="42"/>
      <c r="H431" s="42"/>
      <c r="I431" s="229"/>
      <c r="J431" s="42"/>
      <c r="K431" s="42"/>
      <c r="L431" s="46"/>
      <c r="M431" s="230"/>
      <c r="N431" s="231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144</v>
      </c>
      <c r="AU431" s="19" t="s">
        <v>81</v>
      </c>
    </row>
    <row r="432" s="2" customFormat="1">
      <c r="A432" s="40"/>
      <c r="B432" s="41"/>
      <c r="C432" s="42"/>
      <c r="D432" s="227" t="s">
        <v>146</v>
      </c>
      <c r="E432" s="42"/>
      <c r="F432" s="234" t="s">
        <v>648</v>
      </c>
      <c r="G432" s="42"/>
      <c r="H432" s="42"/>
      <c r="I432" s="229"/>
      <c r="J432" s="42"/>
      <c r="K432" s="42"/>
      <c r="L432" s="46"/>
      <c r="M432" s="230"/>
      <c r="N432" s="231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146</v>
      </c>
      <c r="AU432" s="19" t="s">
        <v>81</v>
      </c>
    </row>
    <row r="433" s="13" customFormat="1">
      <c r="A433" s="13"/>
      <c r="B433" s="235"/>
      <c r="C433" s="236"/>
      <c r="D433" s="227" t="s">
        <v>148</v>
      </c>
      <c r="E433" s="237" t="s">
        <v>19</v>
      </c>
      <c r="F433" s="238" t="s">
        <v>649</v>
      </c>
      <c r="G433" s="236"/>
      <c r="H433" s="239">
        <v>4601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148</v>
      </c>
      <c r="AU433" s="245" t="s">
        <v>81</v>
      </c>
      <c r="AV433" s="13" t="s">
        <v>81</v>
      </c>
      <c r="AW433" s="13" t="s">
        <v>33</v>
      </c>
      <c r="AX433" s="13" t="s">
        <v>79</v>
      </c>
      <c r="AY433" s="245" t="s">
        <v>133</v>
      </c>
    </row>
    <row r="434" s="2" customFormat="1" ht="16.5" customHeight="1">
      <c r="A434" s="40"/>
      <c r="B434" s="41"/>
      <c r="C434" s="214" t="s">
        <v>650</v>
      </c>
      <c r="D434" s="214" t="s">
        <v>135</v>
      </c>
      <c r="E434" s="215" t="s">
        <v>651</v>
      </c>
      <c r="F434" s="216" t="s">
        <v>652</v>
      </c>
      <c r="G434" s="217" t="s">
        <v>138</v>
      </c>
      <c r="H434" s="218">
        <v>3764</v>
      </c>
      <c r="I434" s="219"/>
      <c r="J434" s="220">
        <f>ROUND(I434*H434,2)</f>
        <v>0</v>
      </c>
      <c r="K434" s="216" t="s">
        <v>139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0</v>
      </c>
      <c r="R434" s="223">
        <f>Q434*H434</f>
        <v>0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140</v>
      </c>
      <c r="AT434" s="225" t="s">
        <v>135</v>
      </c>
      <c r="AU434" s="225" t="s">
        <v>81</v>
      </c>
      <c r="AY434" s="19" t="s">
        <v>133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140</v>
      </c>
      <c r="BM434" s="225" t="s">
        <v>653</v>
      </c>
    </row>
    <row r="435" s="2" customFormat="1">
      <c r="A435" s="40"/>
      <c r="B435" s="41"/>
      <c r="C435" s="42"/>
      <c r="D435" s="227" t="s">
        <v>142</v>
      </c>
      <c r="E435" s="42"/>
      <c r="F435" s="228" t="s">
        <v>654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142</v>
      </c>
      <c r="AU435" s="19" t="s">
        <v>81</v>
      </c>
    </row>
    <row r="436" s="2" customFormat="1">
      <c r="A436" s="40"/>
      <c r="B436" s="41"/>
      <c r="C436" s="42"/>
      <c r="D436" s="232" t="s">
        <v>144</v>
      </c>
      <c r="E436" s="42"/>
      <c r="F436" s="233" t="s">
        <v>655</v>
      </c>
      <c r="G436" s="42"/>
      <c r="H436" s="42"/>
      <c r="I436" s="229"/>
      <c r="J436" s="42"/>
      <c r="K436" s="42"/>
      <c r="L436" s="46"/>
      <c r="M436" s="230"/>
      <c r="N436" s="231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144</v>
      </c>
      <c r="AU436" s="19" t="s">
        <v>81</v>
      </c>
    </row>
    <row r="437" s="2" customFormat="1">
      <c r="A437" s="40"/>
      <c r="B437" s="41"/>
      <c r="C437" s="42"/>
      <c r="D437" s="227" t="s">
        <v>146</v>
      </c>
      <c r="E437" s="42"/>
      <c r="F437" s="234" t="s">
        <v>656</v>
      </c>
      <c r="G437" s="42"/>
      <c r="H437" s="42"/>
      <c r="I437" s="229"/>
      <c r="J437" s="42"/>
      <c r="K437" s="42"/>
      <c r="L437" s="46"/>
      <c r="M437" s="230"/>
      <c r="N437" s="231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146</v>
      </c>
      <c r="AU437" s="19" t="s">
        <v>81</v>
      </c>
    </row>
    <row r="438" s="2" customFormat="1" ht="16.5" customHeight="1">
      <c r="A438" s="40"/>
      <c r="B438" s="41"/>
      <c r="C438" s="214" t="s">
        <v>657</v>
      </c>
      <c r="D438" s="214" t="s">
        <v>135</v>
      </c>
      <c r="E438" s="215" t="s">
        <v>658</v>
      </c>
      <c r="F438" s="216" t="s">
        <v>659</v>
      </c>
      <c r="G438" s="217" t="s">
        <v>138</v>
      </c>
      <c r="H438" s="218">
        <v>837</v>
      </c>
      <c r="I438" s="219"/>
      <c r="J438" s="220">
        <f>ROUND(I438*H438,2)</f>
        <v>0</v>
      </c>
      <c r="K438" s="216" t="s">
        <v>139</v>
      </c>
      <c r="L438" s="46"/>
      <c r="M438" s="221" t="s">
        <v>19</v>
      </c>
      <c r="N438" s="222" t="s">
        <v>42</v>
      </c>
      <c r="O438" s="86"/>
      <c r="P438" s="223">
        <f>O438*H438</f>
        <v>0</v>
      </c>
      <c r="Q438" s="223">
        <v>0.23000000000000001</v>
      </c>
      <c r="R438" s="223">
        <f>Q438*H438</f>
        <v>192.51000000000002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140</v>
      </c>
      <c r="AT438" s="225" t="s">
        <v>135</v>
      </c>
      <c r="AU438" s="225" t="s">
        <v>81</v>
      </c>
      <c r="AY438" s="19" t="s">
        <v>133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79</v>
      </c>
      <c r="BK438" s="226">
        <f>ROUND(I438*H438,2)</f>
        <v>0</v>
      </c>
      <c r="BL438" s="19" t="s">
        <v>140</v>
      </c>
      <c r="BM438" s="225" t="s">
        <v>660</v>
      </c>
    </row>
    <row r="439" s="2" customFormat="1">
      <c r="A439" s="40"/>
      <c r="B439" s="41"/>
      <c r="C439" s="42"/>
      <c r="D439" s="227" t="s">
        <v>142</v>
      </c>
      <c r="E439" s="42"/>
      <c r="F439" s="228" t="s">
        <v>661</v>
      </c>
      <c r="G439" s="42"/>
      <c r="H439" s="42"/>
      <c r="I439" s="229"/>
      <c r="J439" s="42"/>
      <c r="K439" s="42"/>
      <c r="L439" s="46"/>
      <c r="M439" s="230"/>
      <c r="N439" s="23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142</v>
      </c>
      <c r="AU439" s="19" t="s">
        <v>81</v>
      </c>
    </row>
    <row r="440" s="2" customFormat="1">
      <c r="A440" s="40"/>
      <c r="B440" s="41"/>
      <c r="C440" s="42"/>
      <c r="D440" s="232" t="s">
        <v>144</v>
      </c>
      <c r="E440" s="42"/>
      <c r="F440" s="233" t="s">
        <v>662</v>
      </c>
      <c r="G440" s="42"/>
      <c r="H440" s="42"/>
      <c r="I440" s="229"/>
      <c r="J440" s="42"/>
      <c r="K440" s="42"/>
      <c r="L440" s="46"/>
      <c r="M440" s="230"/>
      <c r="N440" s="231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144</v>
      </c>
      <c r="AU440" s="19" t="s">
        <v>81</v>
      </c>
    </row>
    <row r="441" s="2" customFormat="1">
      <c r="A441" s="40"/>
      <c r="B441" s="41"/>
      <c r="C441" s="42"/>
      <c r="D441" s="227" t="s">
        <v>146</v>
      </c>
      <c r="E441" s="42"/>
      <c r="F441" s="234" t="s">
        <v>663</v>
      </c>
      <c r="G441" s="42"/>
      <c r="H441" s="42"/>
      <c r="I441" s="229"/>
      <c r="J441" s="42"/>
      <c r="K441" s="42"/>
      <c r="L441" s="46"/>
      <c r="M441" s="230"/>
      <c r="N441" s="231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146</v>
      </c>
      <c r="AU441" s="19" t="s">
        <v>81</v>
      </c>
    </row>
    <row r="442" s="14" customFormat="1">
      <c r="A442" s="14"/>
      <c r="B442" s="246"/>
      <c r="C442" s="247"/>
      <c r="D442" s="227" t="s">
        <v>148</v>
      </c>
      <c r="E442" s="248" t="s">
        <v>19</v>
      </c>
      <c r="F442" s="249" t="s">
        <v>321</v>
      </c>
      <c r="G442" s="247"/>
      <c r="H442" s="248" t="s">
        <v>19</v>
      </c>
      <c r="I442" s="250"/>
      <c r="J442" s="247"/>
      <c r="K442" s="247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148</v>
      </c>
      <c r="AU442" s="255" t="s">
        <v>81</v>
      </c>
      <c r="AV442" s="14" t="s">
        <v>79</v>
      </c>
      <c r="AW442" s="14" t="s">
        <v>33</v>
      </c>
      <c r="AX442" s="14" t="s">
        <v>71</v>
      </c>
      <c r="AY442" s="255" t="s">
        <v>133</v>
      </c>
    </row>
    <row r="443" s="13" customFormat="1">
      <c r="A443" s="13"/>
      <c r="B443" s="235"/>
      <c r="C443" s="236"/>
      <c r="D443" s="227" t="s">
        <v>148</v>
      </c>
      <c r="E443" s="237" t="s">
        <v>19</v>
      </c>
      <c r="F443" s="238" t="s">
        <v>664</v>
      </c>
      <c r="G443" s="236"/>
      <c r="H443" s="239">
        <v>837</v>
      </c>
      <c r="I443" s="240"/>
      <c r="J443" s="236"/>
      <c r="K443" s="236"/>
      <c r="L443" s="241"/>
      <c r="M443" s="242"/>
      <c r="N443" s="243"/>
      <c r="O443" s="243"/>
      <c r="P443" s="243"/>
      <c r="Q443" s="243"/>
      <c r="R443" s="243"/>
      <c r="S443" s="243"/>
      <c r="T443" s="24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5" t="s">
        <v>148</v>
      </c>
      <c r="AU443" s="245" t="s">
        <v>81</v>
      </c>
      <c r="AV443" s="13" t="s">
        <v>81</v>
      </c>
      <c r="AW443" s="13" t="s">
        <v>33</v>
      </c>
      <c r="AX443" s="13" t="s">
        <v>79</v>
      </c>
      <c r="AY443" s="245" t="s">
        <v>133</v>
      </c>
    </row>
    <row r="444" s="2" customFormat="1" ht="16.5" customHeight="1">
      <c r="A444" s="40"/>
      <c r="B444" s="41"/>
      <c r="C444" s="214" t="s">
        <v>665</v>
      </c>
      <c r="D444" s="214" t="s">
        <v>135</v>
      </c>
      <c r="E444" s="215" t="s">
        <v>666</v>
      </c>
      <c r="F444" s="216" t="s">
        <v>667</v>
      </c>
      <c r="G444" s="217" t="s">
        <v>316</v>
      </c>
      <c r="H444" s="218">
        <v>87.200000000000003</v>
      </c>
      <c r="I444" s="219"/>
      <c r="J444" s="220">
        <f>ROUND(I444*H444,2)</f>
        <v>0</v>
      </c>
      <c r="K444" s="216" t="s">
        <v>139</v>
      </c>
      <c r="L444" s="46"/>
      <c r="M444" s="221" t="s">
        <v>19</v>
      </c>
      <c r="N444" s="222" t="s">
        <v>42</v>
      </c>
      <c r="O444" s="86"/>
      <c r="P444" s="223">
        <f>O444*H444</f>
        <v>0</v>
      </c>
      <c r="Q444" s="223">
        <v>0</v>
      </c>
      <c r="R444" s="223">
        <f>Q444*H444</f>
        <v>0</v>
      </c>
      <c r="S444" s="223">
        <v>0</v>
      </c>
      <c r="T444" s="224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5" t="s">
        <v>140</v>
      </c>
      <c r="AT444" s="225" t="s">
        <v>135</v>
      </c>
      <c r="AU444" s="225" t="s">
        <v>81</v>
      </c>
      <c r="AY444" s="19" t="s">
        <v>133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9" t="s">
        <v>79</v>
      </c>
      <c r="BK444" s="226">
        <f>ROUND(I444*H444,2)</f>
        <v>0</v>
      </c>
      <c r="BL444" s="19" t="s">
        <v>140</v>
      </c>
      <c r="BM444" s="225" t="s">
        <v>668</v>
      </c>
    </row>
    <row r="445" s="2" customFormat="1">
      <c r="A445" s="40"/>
      <c r="B445" s="41"/>
      <c r="C445" s="42"/>
      <c r="D445" s="227" t="s">
        <v>142</v>
      </c>
      <c r="E445" s="42"/>
      <c r="F445" s="228" t="s">
        <v>669</v>
      </c>
      <c r="G445" s="42"/>
      <c r="H445" s="42"/>
      <c r="I445" s="229"/>
      <c r="J445" s="42"/>
      <c r="K445" s="42"/>
      <c r="L445" s="46"/>
      <c r="M445" s="230"/>
      <c r="N445" s="231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142</v>
      </c>
      <c r="AU445" s="19" t="s">
        <v>81</v>
      </c>
    </row>
    <row r="446" s="2" customFormat="1">
      <c r="A446" s="40"/>
      <c r="B446" s="41"/>
      <c r="C446" s="42"/>
      <c r="D446" s="232" t="s">
        <v>144</v>
      </c>
      <c r="E446" s="42"/>
      <c r="F446" s="233" t="s">
        <v>670</v>
      </c>
      <c r="G446" s="42"/>
      <c r="H446" s="42"/>
      <c r="I446" s="229"/>
      <c r="J446" s="42"/>
      <c r="K446" s="42"/>
      <c r="L446" s="46"/>
      <c r="M446" s="230"/>
      <c r="N446" s="231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144</v>
      </c>
      <c r="AU446" s="19" t="s">
        <v>81</v>
      </c>
    </row>
    <row r="447" s="2" customFormat="1">
      <c r="A447" s="40"/>
      <c r="B447" s="41"/>
      <c r="C447" s="42"/>
      <c r="D447" s="227" t="s">
        <v>146</v>
      </c>
      <c r="E447" s="42"/>
      <c r="F447" s="234" t="s">
        <v>671</v>
      </c>
      <c r="G447" s="42"/>
      <c r="H447" s="42"/>
      <c r="I447" s="229"/>
      <c r="J447" s="42"/>
      <c r="K447" s="42"/>
      <c r="L447" s="46"/>
      <c r="M447" s="230"/>
      <c r="N447" s="231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146</v>
      </c>
      <c r="AU447" s="19" t="s">
        <v>81</v>
      </c>
    </row>
    <row r="448" s="13" customFormat="1">
      <c r="A448" s="13"/>
      <c r="B448" s="235"/>
      <c r="C448" s="236"/>
      <c r="D448" s="227" t="s">
        <v>148</v>
      </c>
      <c r="E448" s="237" t="s">
        <v>19</v>
      </c>
      <c r="F448" s="238" t="s">
        <v>672</v>
      </c>
      <c r="G448" s="236"/>
      <c r="H448" s="239">
        <v>87.200000000000003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148</v>
      </c>
      <c r="AU448" s="245" t="s">
        <v>81</v>
      </c>
      <c r="AV448" s="13" t="s">
        <v>81</v>
      </c>
      <c r="AW448" s="13" t="s">
        <v>33</v>
      </c>
      <c r="AX448" s="13" t="s">
        <v>79</v>
      </c>
      <c r="AY448" s="245" t="s">
        <v>133</v>
      </c>
    </row>
    <row r="449" s="2" customFormat="1" ht="16.5" customHeight="1">
      <c r="A449" s="40"/>
      <c r="B449" s="41"/>
      <c r="C449" s="214" t="s">
        <v>673</v>
      </c>
      <c r="D449" s="214" t="s">
        <v>135</v>
      </c>
      <c r="E449" s="215" t="s">
        <v>674</v>
      </c>
      <c r="F449" s="216" t="s">
        <v>675</v>
      </c>
      <c r="G449" s="217" t="s">
        <v>138</v>
      </c>
      <c r="H449" s="218">
        <v>3764</v>
      </c>
      <c r="I449" s="219"/>
      <c r="J449" s="220">
        <f>ROUND(I449*H449,2)</f>
        <v>0</v>
      </c>
      <c r="K449" s="216" t="s">
        <v>139</v>
      </c>
      <c r="L449" s="46"/>
      <c r="M449" s="221" t="s">
        <v>19</v>
      </c>
      <c r="N449" s="222" t="s">
        <v>42</v>
      </c>
      <c r="O449" s="86"/>
      <c r="P449" s="223">
        <f>O449*H449</f>
        <v>0</v>
      </c>
      <c r="Q449" s="223">
        <v>0</v>
      </c>
      <c r="R449" s="223">
        <f>Q449*H449</f>
        <v>0</v>
      </c>
      <c r="S449" s="223">
        <v>0</v>
      </c>
      <c r="T449" s="22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5" t="s">
        <v>140</v>
      </c>
      <c r="AT449" s="225" t="s">
        <v>135</v>
      </c>
      <c r="AU449" s="225" t="s">
        <v>81</v>
      </c>
      <c r="AY449" s="19" t="s">
        <v>133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9" t="s">
        <v>79</v>
      </c>
      <c r="BK449" s="226">
        <f>ROUND(I449*H449,2)</f>
        <v>0</v>
      </c>
      <c r="BL449" s="19" t="s">
        <v>140</v>
      </c>
      <c r="BM449" s="225" t="s">
        <v>676</v>
      </c>
    </row>
    <row r="450" s="2" customFormat="1">
      <c r="A450" s="40"/>
      <c r="B450" s="41"/>
      <c r="C450" s="42"/>
      <c r="D450" s="227" t="s">
        <v>142</v>
      </c>
      <c r="E450" s="42"/>
      <c r="F450" s="228" t="s">
        <v>677</v>
      </c>
      <c r="G450" s="42"/>
      <c r="H450" s="42"/>
      <c r="I450" s="229"/>
      <c r="J450" s="42"/>
      <c r="K450" s="42"/>
      <c r="L450" s="46"/>
      <c r="M450" s="230"/>
      <c r="N450" s="231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142</v>
      </c>
      <c r="AU450" s="19" t="s">
        <v>81</v>
      </c>
    </row>
    <row r="451" s="2" customFormat="1">
      <c r="A451" s="40"/>
      <c r="B451" s="41"/>
      <c r="C451" s="42"/>
      <c r="D451" s="232" t="s">
        <v>144</v>
      </c>
      <c r="E451" s="42"/>
      <c r="F451" s="233" t="s">
        <v>678</v>
      </c>
      <c r="G451" s="42"/>
      <c r="H451" s="42"/>
      <c r="I451" s="229"/>
      <c r="J451" s="42"/>
      <c r="K451" s="42"/>
      <c r="L451" s="46"/>
      <c r="M451" s="230"/>
      <c r="N451" s="231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144</v>
      </c>
      <c r="AU451" s="19" t="s">
        <v>81</v>
      </c>
    </row>
    <row r="452" s="2" customFormat="1" ht="16.5" customHeight="1">
      <c r="A452" s="40"/>
      <c r="B452" s="41"/>
      <c r="C452" s="214" t="s">
        <v>679</v>
      </c>
      <c r="D452" s="214" t="s">
        <v>135</v>
      </c>
      <c r="E452" s="215" t="s">
        <v>680</v>
      </c>
      <c r="F452" s="216" t="s">
        <v>681</v>
      </c>
      <c r="G452" s="217" t="s">
        <v>138</v>
      </c>
      <c r="H452" s="218">
        <v>3764</v>
      </c>
      <c r="I452" s="219"/>
      <c r="J452" s="220">
        <f>ROUND(I452*H452,2)</f>
        <v>0</v>
      </c>
      <c r="K452" s="216" t="s">
        <v>139</v>
      </c>
      <c r="L452" s="46"/>
      <c r="M452" s="221" t="s">
        <v>19</v>
      </c>
      <c r="N452" s="222" t="s">
        <v>42</v>
      </c>
      <c r="O452" s="86"/>
      <c r="P452" s="223">
        <f>O452*H452</f>
        <v>0</v>
      </c>
      <c r="Q452" s="223">
        <v>0</v>
      </c>
      <c r="R452" s="223">
        <f>Q452*H452</f>
        <v>0</v>
      </c>
      <c r="S452" s="223">
        <v>0</v>
      </c>
      <c r="T452" s="224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140</v>
      </c>
      <c r="AT452" s="225" t="s">
        <v>135</v>
      </c>
      <c r="AU452" s="225" t="s">
        <v>81</v>
      </c>
      <c r="AY452" s="19" t="s">
        <v>133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9" t="s">
        <v>79</v>
      </c>
      <c r="BK452" s="226">
        <f>ROUND(I452*H452,2)</f>
        <v>0</v>
      </c>
      <c r="BL452" s="19" t="s">
        <v>140</v>
      </c>
      <c r="BM452" s="225" t="s">
        <v>682</v>
      </c>
    </row>
    <row r="453" s="2" customFormat="1">
      <c r="A453" s="40"/>
      <c r="B453" s="41"/>
      <c r="C453" s="42"/>
      <c r="D453" s="227" t="s">
        <v>142</v>
      </c>
      <c r="E453" s="42"/>
      <c r="F453" s="228" t="s">
        <v>683</v>
      </c>
      <c r="G453" s="42"/>
      <c r="H453" s="42"/>
      <c r="I453" s="229"/>
      <c r="J453" s="42"/>
      <c r="K453" s="42"/>
      <c r="L453" s="46"/>
      <c r="M453" s="230"/>
      <c r="N453" s="231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142</v>
      </c>
      <c r="AU453" s="19" t="s">
        <v>81</v>
      </c>
    </row>
    <row r="454" s="2" customFormat="1">
      <c r="A454" s="40"/>
      <c r="B454" s="41"/>
      <c r="C454" s="42"/>
      <c r="D454" s="232" t="s">
        <v>144</v>
      </c>
      <c r="E454" s="42"/>
      <c r="F454" s="233" t="s">
        <v>684</v>
      </c>
      <c r="G454" s="42"/>
      <c r="H454" s="42"/>
      <c r="I454" s="229"/>
      <c r="J454" s="42"/>
      <c r="K454" s="42"/>
      <c r="L454" s="46"/>
      <c r="M454" s="230"/>
      <c r="N454" s="231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144</v>
      </c>
      <c r="AU454" s="19" t="s">
        <v>81</v>
      </c>
    </row>
    <row r="455" s="2" customFormat="1" ht="21.75" customHeight="1">
      <c r="A455" s="40"/>
      <c r="B455" s="41"/>
      <c r="C455" s="214" t="s">
        <v>685</v>
      </c>
      <c r="D455" s="214" t="s">
        <v>135</v>
      </c>
      <c r="E455" s="215" t="s">
        <v>686</v>
      </c>
      <c r="F455" s="216" t="s">
        <v>687</v>
      </c>
      <c r="G455" s="217" t="s">
        <v>138</v>
      </c>
      <c r="H455" s="218">
        <v>3764</v>
      </c>
      <c r="I455" s="219"/>
      <c r="J455" s="220">
        <f>ROUND(I455*H455,2)</f>
        <v>0</v>
      </c>
      <c r="K455" s="216" t="s">
        <v>139</v>
      </c>
      <c r="L455" s="46"/>
      <c r="M455" s="221" t="s">
        <v>19</v>
      </c>
      <c r="N455" s="222" t="s">
        <v>42</v>
      </c>
      <c r="O455" s="86"/>
      <c r="P455" s="223">
        <f>O455*H455</f>
        <v>0</v>
      </c>
      <c r="Q455" s="223">
        <v>0</v>
      </c>
      <c r="R455" s="223">
        <f>Q455*H455</f>
        <v>0</v>
      </c>
      <c r="S455" s="223">
        <v>0</v>
      </c>
      <c r="T455" s="224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25" t="s">
        <v>140</v>
      </c>
      <c r="AT455" s="225" t="s">
        <v>135</v>
      </c>
      <c r="AU455" s="225" t="s">
        <v>81</v>
      </c>
      <c r="AY455" s="19" t="s">
        <v>133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9" t="s">
        <v>79</v>
      </c>
      <c r="BK455" s="226">
        <f>ROUND(I455*H455,2)</f>
        <v>0</v>
      </c>
      <c r="BL455" s="19" t="s">
        <v>140</v>
      </c>
      <c r="BM455" s="225" t="s">
        <v>688</v>
      </c>
    </row>
    <row r="456" s="2" customFormat="1">
      <c r="A456" s="40"/>
      <c r="B456" s="41"/>
      <c r="C456" s="42"/>
      <c r="D456" s="227" t="s">
        <v>142</v>
      </c>
      <c r="E456" s="42"/>
      <c r="F456" s="228" t="s">
        <v>689</v>
      </c>
      <c r="G456" s="42"/>
      <c r="H456" s="42"/>
      <c r="I456" s="229"/>
      <c r="J456" s="42"/>
      <c r="K456" s="42"/>
      <c r="L456" s="46"/>
      <c r="M456" s="230"/>
      <c r="N456" s="231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142</v>
      </c>
      <c r="AU456" s="19" t="s">
        <v>81</v>
      </c>
    </row>
    <row r="457" s="2" customFormat="1">
      <c r="A457" s="40"/>
      <c r="B457" s="41"/>
      <c r="C457" s="42"/>
      <c r="D457" s="232" t="s">
        <v>144</v>
      </c>
      <c r="E457" s="42"/>
      <c r="F457" s="233" t="s">
        <v>690</v>
      </c>
      <c r="G457" s="42"/>
      <c r="H457" s="42"/>
      <c r="I457" s="229"/>
      <c r="J457" s="42"/>
      <c r="K457" s="42"/>
      <c r="L457" s="46"/>
      <c r="M457" s="230"/>
      <c r="N457" s="231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144</v>
      </c>
      <c r="AU457" s="19" t="s">
        <v>81</v>
      </c>
    </row>
    <row r="458" s="14" customFormat="1">
      <c r="A458" s="14"/>
      <c r="B458" s="246"/>
      <c r="C458" s="247"/>
      <c r="D458" s="227" t="s">
        <v>148</v>
      </c>
      <c r="E458" s="248" t="s">
        <v>19</v>
      </c>
      <c r="F458" s="249" t="s">
        <v>321</v>
      </c>
      <c r="G458" s="247"/>
      <c r="H458" s="248" t="s">
        <v>19</v>
      </c>
      <c r="I458" s="250"/>
      <c r="J458" s="247"/>
      <c r="K458" s="247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148</v>
      </c>
      <c r="AU458" s="255" t="s">
        <v>81</v>
      </c>
      <c r="AV458" s="14" t="s">
        <v>79</v>
      </c>
      <c r="AW458" s="14" t="s">
        <v>33</v>
      </c>
      <c r="AX458" s="14" t="s">
        <v>71</v>
      </c>
      <c r="AY458" s="255" t="s">
        <v>133</v>
      </c>
    </row>
    <row r="459" s="13" customFormat="1">
      <c r="A459" s="13"/>
      <c r="B459" s="235"/>
      <c r="C459" s="236"/>
      <c r="D459" s="227" t="s">
        <v>148</v>
      </c>
      <c r="E459" s="237" t="s">
        <v>19</v>
      </c>
      <c r="F459" s="238" t="s">
        <v>691</v>
      </c>
      <c r="G459" s="236"/>
      <c r="H459" s="239">
        <v>3764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148</v>
      </c>
      <c r="AU459" s="245" t="s">
        <v>81</v>
      </c>
      <c r="AV459" s="13" t="s">
        <v>81</v>
      </c>
      <c r="AW459" s="13" t="s">
        <v>33</v>
      </c>
      <c r="AX459" s="13" t="s">
        <v>79</v>
      </c>
      <c r="AY459" s="245" t="s">
        <v>133</v>
      </c>
    </row>
    <row r="460" s="12" customFormat="1" ht="22.8" customHeight="1">
      <c r="A460" s="12"/>
      <c r="B460" s="198"/>
      <c r="C460" s="199"/>
      <c r="D460" s="200" t="s">
        <v>70</v>
      </c>
      <c r="E460" s="212" t="s">
        <v>198</v>
      </c>
      <c r="F460" s="212" t="s">
        <v>692</v>
      </c>
      <c r="G460" s="199"/>
      <c r="H460" s="199"/>
      <c r="I460" s="202"/>
      <c r="J460" s="213">
        <f>BK460</f>
        <v>0</v>
      </c>
      <c r="K460" s="199"/>
      <c r="L460" s="204"/>
      <c r="M460" s="205"/>
      <c r="N460" s="206"/>
      <c r="O460" s="206"/>
      <c r="P460" s="207">
        <f>SUM(P461:P489)</f>
        <v>0</v>
      </c>
      <c r="Q460" s="206"/>
      <c r="R460" s="207">
        <f>SUM(R461:R489)</f>
        <v>0.018111434999999999</v>
      </c>
      <c r="S460" s="206"/>
      <c r="T460" s="208">
        <f>SUM(T461:T489)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9" t="s">
        <v>79</v>
      </c>
      <c r="AT460" s="210" t="s">
        <v>70</v>
      </c>
      <c r="AU460" s="210" t="s">
        <v>79</v>
      </c>
      <c r="AY460" s="209" t="s">
        <v>133</v>
      </c>
      <c r="BK460" s="211">
        <f>SUM(BK461:BK489)</f>
        <v>0</v>
      </c>
    </row>
    <row r="461" s="2" customFormat="1" ht="16.5" customHeight="1">
      <c r="A461" s="40"/>
      <c r="B461" s="41"/>
      <c r="C461" s="214" t="s">
        <v>693</v>
      </c>
      <c r="D461" s="214" t="s">
        <v>135</v>
      </c>
      <c r="E461" s="215" t="s">
        <v>694</v>
      </c>
      <c r="F461" s="216" t="s">
        <v>695</v>
      </c>
      <c r="G461" s="217" t="s">
        <v>160</v>
      </c>
      <c r="H461" s="218">
        <v>2</v>
      </c>
      <c r="I461" s="219"/>
      <c r="J461" s="220">
        <f>ROUND(I461*H461,2)</f>
        <v>0</v>
      </c>
      <c r="K461" s="216" t="s">
        <v>139</v>
      </c>
      <c r="L461" s="46"/>
      <c r="M461" s="221" t="s">
        <v>19</v>
      </c>
      <c r="N461" s="222" t="s">
        <v>42</v>
      </c>
      <c r="O461" s="86"/>
      <c r="P461" s="223">
        <f>O461*H461</f>
        <v>0</v>
      </c>
      <c r="Q461" s="223">
        <v>0</v>
      </c>
      <c r="R461" s="223">
        <f>Q461*H461</f>
        <v>0</v>
      </c>
      <c r="S461" s="223">
        <v>0</v>
      </c>
      <c r="T461" s="224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5" t="s">
        <v>140</v>
      </c>
      <c r="AT461" s="225" t="s">
        <v>135</v>
      </c>
      <c r="AU461" s="225" t="s">
        <v>81</v>
      </c>
      <c r="AY461" s="19" t="s">
        <v>133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9" t="s">
        <v>79</v>
      </c>
      <c r="BK461" s="226">
        <f>ROUND(I461*H461,2)</f>
        <v>0</v>
      </c>
      <c r="BL461" s="19" t="s">
        <v>140</v>
      </c>
      <c r="BM461" s="225" t="s">
        <v>696</v>
      </c>
    </row>
    <row r="462" s="2" customFormat="1">
      <c r="A462" s="40"/>
      <c r="B462" s="41"/>
      <c r="C462" s="42"/>
      <c r="D462" s="227" t="s">
        <v>142</v>
      </c>
      <c r="E462" s="42"/>
      <c r="F462" s="228" t="s">
        <v>697</v>
      </c>
      <c r="G462" s="42"/>
      <c r="H462" s="42"/>
      <c r="I462" s="229"/>
      <c r="J462" s="42"/>
      <c r="K462" s="42"/>
      <c r="L462" s="46"/>
      <c r="M462" s="230"/>
      <c r="N462" s="231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142</v>
      </c>
      <c r="AU462" s="19" t="s">
        <v>81</v>
      </c>
    </row>
    <row r="463" s="2" customFormat="1">
      <c r="A463" s="40"/>
      <c r="B463" s="41"/>
      <c r="C463" s="42"/>
      <c r="D463" s="232" t="s">
        <v>144</v>
      </c>
      <c r="E463" s="42"/>
      <c r="F463" s="233" t="s">
        <v>698</v>
      </c>
      <c r="G463" s="42"/>
      <c r="H463" s="42"/>
      <c r="I463" s="229"/>
      <c r="J463" s="42"/>
      <c r="K463" s="42"/>
      <c r="L463" s="46"/>
      <c r="M463" s="230"/>
      <c r="N463" s="231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144</v>
      </c>
      <c r="AU463" s="19" t="s">
        <v>81</v>
      </c>
    </row>
    <row r="464" s="2" customFormat="1">
      <c r="A464" s="40"/>
      <c r="B464" s="41"/>
      <c r="C464" s="42"/>
      <c r="D464" s="227" t="s">
        <v>146</v>
      </c>
      <c r="E464" s="42"/>
      <c r="F464" s="234" t="s">
        <v>699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146</v>
      </c>
      <c r="AU464" s="19" t="s">
        <v>81</v>
      </c>
    </row>
    <row r="465" s="13" customFormat="1">
      <c r="A465" s="13"/>
      <c r="B465" s="235"/>
      <c r="C465" s="236"/>
      <c r="D465" s="227" t="s">
        <v>148</v>
      </c>
      <c r="E465" s="237" t="s">
        <v>19</v>
      </c>
      <c r="F465" s="238" t="s">
        <v>81</v>
      </c>
      <c r="G465" s="236"/>
      <c r="H465" s="239">
        <v>2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148</v>
      </c>
      <c r="AU465" s="245" t="s">
        <v>81</v>
      </c>
      <c r="AV465" s="13" t="s">
        <v>81</v>
      </c>
      <c r="AW465" s="13" t="s">
        <v>33</v>
      </c>
      <c r="AX465" s="13" t="s">
        <v>79</v>
      </c>
      <c r="AY465" s="245" t="s">
        <v>133</v>
      </c>
    </row>
    <row r="466" s="2" customFormat="1" ht="16.5" customHeight="1">
      <c r="A466" s="40"/>
      <c r="B466" s="41"/>
      <c r="C466" s="267" t="s">
        <v>700</v>
      </c>
      <c r="D466" s="267" t="s">
        <v>511</v>
      </c>
      <c r="E466" s="268" t="s">
        <v>701</v>
      </c>
      <c r="F466" s="269" t="s">
        <v>702</v>
      </c>
      <c r="G466" s="270" t="s">
        <v>160</v>
      </c>
      <c r="H466" s="271">
        <v>2</v>
      </c>
      <c r="I466" s="272"/>
      <c r="J466" s="273">
        <f>ROUND(I466*H466,2)</f>
        <v>0</v>
      </c>
      <c r="K466" s="269" t="s">
        <v>139</v>
      </c>
      <c r="L466" s="274"/>
      <c r="M466" s="275" t="s">
        <v>19</v>
      </c>
      <c r="N466" s="276" t="s">
        <v>42</v>
      </c>
      <c r="O466" s="86"/>
      <c r="P466" s="223">
        <f>O466*H466</f>
        <v>0</v>
      </c>
      <c r="Q466" s="223">
        <v>0.0020999999999999999</v>
      </c>
      <c r="R466" s="223">
        <f>Q466*H466</f>
        <v>0.0041999999999999997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192</v>
      </c>
      <c r="AT466" s="225" t="s">
        <v>511</v>
      </c>
      <c r="AU466" s="225" t="s">
        <v>81</v>
      </c>
      <c r="AY466" s="19" t="s">
        <v>133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140</v>
      </c>
      <c r="BM466" s="225" t="s">
        <v>703</v>
      </c>
    </row>
    <row r="467" s="2" customFormat="1">
      <c r="A467" s="40"/>
      <c r="B467" s="41"/>
      <c r="C467" s="42"/>
      <c r="D467" s="227" t="s">
        <v>142</v>
      </c>
      <c r="E467" s="42"/>
      <c r="F467" s="228" t="s">
        <v>702</v>
      </c>
      <c r="G467" s="42"/>
      <c r="H467" s="42"/>
      <c r="I467" s="229"/>
      <c r="J467" s="42"/>
      <c r="K467" s="42"/>
      <c r="L467" s="46"/>
      <c r="M467" s="230"/>
      <c r="N467" s="231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142</v>
      </c>
      <c r="AU467" s="19" t="s">
        <v>81</v>
      </c>
    </row>
    <row r="468" s="2" customFormat="1">
      <c r="A468" s="40"/>
      <c r="B468" s="41"/>
      <c r="C468" s="42"/>
      <c r="D468" s="227" t="s">
        <v>146</v>
      </c>
      <c r="E468" s="42"/>
      <c r="F468" s="234" t="s">
        <v>699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146</v>
      </c>
      <c r="AU468" s="19" t="s">
        <v>81</v>
      </c>
    </row>
    <row r="469" s="2" customFormat="1" ht="16.5" customHeight="1">
      <c r="A469" s="40"/>
      <c r="B469" s="41"/>
      <c r="C469" s="214" t="s">
        <v>704</v>
      </c>
      <c r="D469" s="214" t="s">
        <v>135</v>
      </c>
      <c r="E469" s="215" t="s">
        <v>705</v>
      </c>
      <c r="F469" s="216" t="s">
        <v>706</v>
      </c>
      <c r="G469" s="217" t="s">
        <v>160</v>
      </c>
      <c r="H469" s="218">
        <v>20</v>
      </c>
      <c r="I469" s="219"/>
      <c r="J469" s="220">
        <f>ROUND(I469*H469,2)</f>
        <v>0</v>
      </c>
      <c r="K469" s="216" t="s">
        <v>139</v>
      </c>
      <c r="L469" s="46"/>
      <c r="M469" s="221" t="s">
        <v>19</v>
      </c>
      <c r="N469" s="222" t="s">
        <v>42</v>
      </c>
      <c r="O469" s="86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140</v>
      </c>
      <c r="AT469" s="225" t="s">
        <v>135</v>
      </c>
      <c r="AU469" s="225" t="s">
        <v>81</v>
      </c>
      <c r="AY469" s="19" t="s">
        <v>133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140</v>
      </c>
      <c r="BM469" s="225" t="s">
        <v>707</v>
      </c>
    </row>
    <row r="470" s="2" customFormat="1">
      <c r="A470" s="40"/>
      <c r="B470" s="41"/>
      <c r="C470" s="42"/>
      <c r="D470" s="227" t="s">
        <v>142</v>
      </c>
      <c r="E470" s="42"/>
      <c r="F470" s="228" t="s">
        <v>708</v>
      </c>
      <c r="G470" s="42"/>
      <c r="H470" s="42"/>
      <c r="I470" s="229"/>
      <c r="J470" s="42"/>
      <c r="K470" s="42"/>
      <c r="L470" s="46"/>
      <c r="M470" s="230"/>
      <c r="N470" s="231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142</v>
      </c>
      <c r="AU470" s="19" t="s">
        <v>81</v>
      </c>
    </row>
    <row r="471" s="2" customFormat="1">
      <c r="A471" s="40"/>
      <c r="B471" s="41"/>
      <c r="C471" s="42"/>
      <c r="D471" s="232" t="s">
        <v>144</v>
      </c>
      <c r="E471" s="42"/>
      <c r="F471" s="233" t="s">
        <v>709</v>
      </c>
      <c r="G471" s="42"/>
      <c r="H471" s="42"/>
      <c r="I471" s="229"/>
      <c r="J471" s="42"/>
      <c r="K471" s="42"/>
      <c r="L471" s="46"/>
      <c r="M471" s="230"/>
      <c r="N471" s="231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144</v>
      </c>
      <c r="AU471" s="19" t="s">
        <v>81</v>
      </c>
    </row>
    <row r="472" s="2" customFormat="1">
      <c r="A472" s="40"/>
      <c r="B472" s="41"/>
      <c r="C472" s="42"/>
      <c r="D472" s="227" t="s">
        <v>146</v>
      </c>
      <c r="E472" s="42"/>
      <c r="F472" s="234" t="s">
        <v>710</v>
      </c>
      <c r="G472" s="42"/>
      <c r="H472" s="42"/>
      <c r="I472" s="229"/>
      <c r="J472" s="42"/>
      <c r="K472" s="42"/>
      <c r="L472" s="46"/>
      <c r="M472" s="230"/>
      <c r="N472" s="231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146</v>
      </c>
      <c r="AU472" s="19" t="s">
        <v>81</v>
      </c>
    </row>
    <row r="473" s="13" customFormat="1">
      <c r="A473" s="13"/>
      <c r="B473" s="235"/>
      <c r="C473" s="236"/>
      <c r="D473" s="227" t="s">
        <v>148</v>
      </c>
      <c r="E473" s="237" t="s">
        <v>19</v>
      </c>
      <c r="F473" s="238" t="s">
        <v>265</v>
      </c>
      <c r="G473" s="236"/>
      <c r="H473" s="239">
        <v>20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5" t="s">
        <v>148</v>
      </c>
      <c r="AU473" s="245" t="s">
        <v>81</v>
      </c>
      <c r="AV473" s="13" t="s">
        <v>81</v>
      </c>
      <c r="AW473" s="13" t="s">
        <v>33</v>
      </c>
      <c r="AX473" s="13" t="s">
        <v>79</v>
      </c>
      <c r="AY473" s="245" t="s">
        <v>133</v>
      </c>
    </row>
    <row r="474" s="2" customFormat="1" ht="16.5" customHeight="1">
      <c r="A474" s="40"/>
      <c r="B474" s="41"/>
      <c r="C474" s="214" t="s">
        <v>711</v>
      </c>
      <c r="D474" s="214" t="s">
        <v>135</v>
      </c>
      <c r="E474" s="215" t="s">
        <v>712</v>
      </c>
      <c r="F474" s="216" t="s">
        <v>713</v>
      </c>
      <c r="G474" s="217" t="s">
        <v>160</v>
      </c>
      <c r="H474" s="218">
        <v>100</v>
      </c>
      <c r="I474" s="219"/>
      <c r="J474" s="220">
        <f>ROUND(I474*H474,2)</f>
        <v>0</v>
      </c>
      <c r="K474" s="216" t="s">
        <v>139</v>
      </c>
      <c r="L474" s="46"/>
      <c r="M474" s="221" t="s">
        <v>19</v>
      </c>
      <c r="N474" s="222" t="s">
        <v>42</v>
      </c>
      <c r="O474" s="86"/>
      <c r="P474" s="223">
        <f>O474*H474</f>
        <v>0</v>
      </c>
      <c r="Q474" s="223">
        <v>0</v>
      </c>
      <c r="R474" s="223">
        <f>Q474*H474</f>
        <v>0</v>
      </c>
      <c r="S474" s="223">
        <v>0</v>
      </c>
      <c r="T474" s="224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25" t="s">
        <v>140</v>
      </c>
      <c r="AT474" s="225" t="s">
        <v>135</v>
      </c>
      <c r="AU474" s="225" t="s">
        <v>81</v>
      </c>
      <c r="AY474" s="19" t="s">
        <v>133</v>
      </c>
      <c r="BE474" s="226">
        <f>IF(N474="základní",J474,0)</f>
        <v>0</v>
      </c>
      <c r="BF474" s="226">
        <f>IF(N474="snížená",J474,0)</f>
        <v>0</v>
      </c>
      <c r="BG474" s="226">
        <f>IF(N474="zákl. přenesená",J474,0)</f>
        <v>0</v>
      </c>
      <c r="BH474" s="226">
        <f>IF(N474="sníž. přenesená",J474,0)</f>
        <v>0</v>
      </c>
      <c r="BI474" s="226">
        <f>IF(N474="nulová",J474,0)</f>
        <v>0</v>
      </c>
      <c r="BJ474" s="19" t="s">
        <v>79</v>
      </c>
      <c r="BK474" s="226">
        <f>ROUND(I474*H474,2)</f>
        <v>0</v>
      </c>
      <c r="BL474" s="19" t="s">
        <v>140</v>
      </c>
      <c r="BM474" s="225" t="s">
        <v>714</v>
      </c>
    </row>
    <row r="475" s="2" customFormat="1">
      <c r="A475" s="40"/>
      <c r="B475" s="41"/>
      <c r="C475" s="42"/>
      <c r="D475" s="227" t="s">
        <v>142</v>
      </c>
      <c r="E475" s="42"/>
      <c r="F475" s="228" t="s">
        <v>715</v>
      </c>
      <c r="G475" s="42"/>
      <c r="H475" s="42"/>
      <c r="I475" s="229"/>
      <c r="J475" s="42"/>
      <c r="K475" s="42"/>
      <c r="L475" s="46"/>
      <c r="M475" s="230"/>
      <c r="N475" s="231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142</v>
      </c>
      <c r="AU475" s="19" t="s">
        <v>81</v>
      </c>
    </row>
    <row r="476" s="2" customFormat="1">
      <c r="A476" s="40"/>
      <c r="B476" s="41"/>
      <c r="C476" s="42"/>
      <c r="D476" s="232" t="s">
        <v>144</v>
      </c>
      <c r="E476" s="42"/>
      <c r="F476" s="233" t="s">
        <v>716</v>
      </c>
      <c r="G476" s="42"/>
      <c r="H476" s="42"/>
      <c r="I476" s="229"/>
      <c r="J476" s="42"/>
      <c r="K476" s="42"/>
      <c r="L476" s="46"/>
      <c r="M476" s="230"/>
      <c r="N476" s="231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144</v>
      </c>
      <c r="AU476" s="19" t="s">
        <v>81</v>
      </c>
    </row>
    <row r="477" s="2" customFormat="1">
      <c r="A477" s="40"/>
      <c r="B477" s="41"/>
      <c r="C477" s="42"/>
      <c r="D477" s="227" t="s">
        <v>146</v>
      </c>
      <c r="E477" s="42"/>
      <c r="F477" s="234" t="s">
        <v>717</v>
      </c>
      <c r="G477" s="42"/>
      <c r="H477" s="42"/>
      <c r="I477" s="229"/>
      <c r="J477" s="42"/>
      <c r="K477" s="42"/>
      <c r="L477" s="46"/>
      <c r="M477" s="230"/>
      <c r="N477" s="231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146</v>
      </c>
      <c r="AU477" s="19" t="s">
        <v>81</v>
      </c>
    </row>
    <row r="478" s="13" customFormat="1">
      <c r="A478" s="13"/>
      <c r="B478" s="235"/>
      <c r="C478" s="236"/>
      <c r="D478" s="227" t="s">
        <v>148</v>
      </c>
      <c r="E478" s="237" t="s">
        <v>19</v>
      </c>
      <c r="F478" s="238" t="s">
        <v>718</v>
      </c>
      <c r="G478" s="236"/>
      <c r="H478" s="239">
        <v>100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148</v>
      </c>
      <c r="AU478" s="245" t="s">
        <v>81</v>
      </c>
      <c r="AV478" s="13" t="s">
        <v>81</v>
      </c>
      <c r="AW478" s="13" t="s">
        <v>33</v>
      </c>
      <c r="AX478" s="13" t="s">
        <v>79</v>
      </c>
      <c r="AY478" s="245" t="s">
        <v>133</v>
      </c>
    </row>
    <row r="479" s="2" customFormat="1" ht="16.5" customHeight="1">
      <c r="A479" s="40"/>
      <c r="B479" s="41"/>
      <c r="C479" s="214" t="s">
        <v>719</v>
      </c>
      <c r="D479" s="214" t="s">
        <v>135</v>
      </c>
      <c r="E479" s="215" t="s">
        <v>720</v>
      </c>
      <c r="F479" s="216" t="s">
        <v>721</v>
      </c>
      <c r="G479" s="217" t="s">
        <v>604</v>
      </c>
      <c r="H479" s="218">
        <v>23</v>
      </c>
      <c r="I479" s="219"/>
      <c r="J479" s="220">
        <f>ROUND(I479*H479,2)</f>
        <v>0</v>
      </c>
      <c r="K479" s="216" t="s">
        <v>139</v>
      </c>
      <c r="L479" s="46"/>
      <c r="M479" s="221" t="s">
        <v>19</v>
      </c>
      <c r="N479" s="222" t="s">
        <v>42</v>
      </c>
      <c r="O479" s="86"/>
      <c r="P479" s="223">
        <f>O479*H479</f>
        <v>0</v>
      </c>
      <c r="Q479" s="223">
        <v>0</v>
      </c>
      <c r="R479" s="223">
        <f>Q479*H479</f>
        <v>0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140</v>
      </c>
      <c r="AT479" s="225" t="s">
        <v>135</v>
      </c>
      <c r="AU479" s="225" t="s">
        <v>81</v>
      </c>
      <c r="AY479" s="19" t="s">
        <v>133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79</v>
      </c>
      <c r="BK479" s="226">
        <f>ROUND(I479*H479,2)</f>
        <v>0</v>
      </c>
      <c r="BL479" s="19" t="s">
        <v>140</v>
      </c>
      <c r="BM479" s="225" t="s">
        <v>722</v>
      </c>
    </row>
    <row r="480" s="2" customFormat="1">
      <c r="A480" s="40"/>
      <c r="B480" s="41"/>
      <c r="C480" s="42"/>
      <c r="D480" s="227" t="s">
        <v>142</v>
      </c>
      <c r="E480" s="42"/>
      <c r="F480" s="228" t="s">
        <v>723</v>
      </c>
      <c r="G480" s="42"/>
      <c r="H480" s="42"/>
      <c r="I480" s="229"/>
      <c r="J480" s="42"/>
      <c r="K480" s="42"/>
      <c r="L480" s="46"/>
      <c r="M480" s="230"/>
      <c r="N480" s="231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142</v>
      </c>
      <c r="AU480" s="19" t="s">
        <v>81</v>
      </c>
    </row>
    <row r="481" s="2" customFormat="1">
      <c r="A481" s="40"/>
      <c r="B481" s="41"/>
      <c r="C481" s="42"/>
      <c r="D481" s="232" t="s">
        <v>144</v>
      </c>
      <c r="E481" s="42"/>
      <c r="F481" s="233" t="s">
        <v>724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144</v>
      </c>
      <c r="AU481" s="19" t="s">
        <v>81</v>
      </c>
    </row>
    <row r="482" s="2" customFormat="1">
      <c r="A482" s="40"/>
      <c r="B482" s="41"/>
      <c r="C482" s="42"/>
      <c r="D482" s="227" t="s">
        <v>146</v>
      </c>
      <c r="E482" s="42"/>
      <c r="F482" s="234" t="s">
        <v>725</v>
      </c>
      <c r="G482" s="42"/>
      <c r="H482" s="42"/>
      <c r="I482" s="229"/>
      <c r="J482" s="42"/>
      <c r="K482" s="42"/>
      <c r="L482" s="46"/>
      <c r="M482" s="230"/>
      <c r="N482" s="231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146</v>
      </c>
      <c r="AU482" s="19" t="s">
        <v>81</v>
      </c>
    </row>
    <row r="483" s="13" customFormat="1">
      <c r="A483" s="13"/>
      <c r="B483" s="235"/>
      <c r="C483" s="236"/>
      <c r="D483" s="227" t="s">
        <v>148</v>
      </c>
      <c r="E483" s="237" t="s">
        <v>19</v>
      </c>
      <c r="F483" s="238" t="s">
        <v>726</v>
      </c>
      <c r="G483" s="236"/>
      <c r="H483" s="239">
        <v>23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148</v>
      </c>
      <c r="AU483" s="245" t="s">
        <v>81</v>
      </c>
      <c r="AV483" s="13" t="s">
        <v>81</v>
      </c>
      <c r="AW483" s="13" t="s">
        <v>33</v>
      </c>
      <c r="AX483" s="13" t="s">
        <v>79</v>
      </c>
      <c r="AY483" s="245" t="s">
        <v>133</v>
      </c>
    </row>
    <row r="484" s="2" customFormat="1" ht="21.75" customHeight="1">
      <c r="A484" s="40"/>
      <c r="B484" s="41"/>
      <c r="C484" s="214" t="s">
        <v>727</v>
      </c>
      <c r="D484" s="214" t="s">
        <v>135</v>
      </c>
      <c r="E484" s="215" t="s">
        <v>728</v>
      </c>
      <c r="F484" s="216" t="s">
        <v>729</v>
      </c>
      <c r="G484" s="217" t="s">
        <v>604</v>
      </c>
      <c r="H484" s="218">
        <v>23</v>
      </c>
      <c r="I484" s="219"/>
      <c r="J484" s="220">
        <f>ROUND(I484*H484,2)</f>
        <v>0</v>
      </c>
      <c r="K484" s="216" t="s">
        <v>139</v>
      </c>
      <c r="L484" s="46"/>
      <c r="M484" s="221" t="s">
        <v>19</v>
      </c>
      <c r="N484" s="222" t="s">
        <v>42</v>
      </c>
      <c r="O484" s="86"/>
      <c r="P484" s="223">
        <f>O484*H484</f>
        <v>0</v>
      </c>
      <c r="Q484" s="223">
        <v>0.00060320000000000003</v>
      </c>
      <c r="R484" s="223">
        <f>Q484*H484</f>
        <v>0.0138736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140</v>
      </c>
      <c r="AT484" s="225" t="s">
        <v>135</v>
      </c>
      <c r="AU484" s="225" t="s">
        <v>81</v>
      </c>
      <c r="AY484" s="19" t="s">
        <v>133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79</v>
      </c>
      <c r="BK484" s="226">
        <f>ROUND(I484*H484,2)</f>
        <v>0</v>
      </c>
      <c r="BL484" s="19" t="s">
        <v>140</v>
      </c>
      <c r="BM484" s="225" t="s">
        <v>730</v>
      </c>
    </row>
    <row r="485" s="2" customFormat="1">
      <c r="A485" s="40"/>
      <c r="B485" s="41"/>
      <c r="C485" s="42"/>
      <c r="D485" s="227" t="s">
        <v>142</v>
      </c>
      <c r="E485" s="42"/>
      <c r="F485" s="228" t="s">
        <v>731</v>
      </c>
      <c r="G485" s="42"/>
      <c r="H485" s="42"/>
      <c r="I485" s="229"/>
      <c r="J485" s="42"/>
      <c r="K485" s="42"/>
      <c r="L485" s="46"/>
      <c r="M485" s="230"/>
      <c r="N485" s="231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142</v>
      </c>
      <c r="AU485" s="19" t="s">
        <v>81</v>
      </c>
    </row>
    <row r="486" s="2" customFormat="1">
      <c r="A486" s="40"/>
      <c r="B486" s="41"/>
      <c r="C486" s="42"/>
      <c r="D486" s="232" t="s">
        <v>144</v>
      </c>
      <c r="E486" s="42"/>
      <c r="F486" s="233" t="s">
        <v>732</v>
      </c>
      <c r="G486" s="42"/>
      <c r="H486" s="42"/>
      <c r="I486" s="229"/>
      <c r="J486" s="42"/>
      <c r="K486" s="42"/>
      <c r="L486" s="46"/>
      <c r="M486" s="230"/>
      <c r="N486" s="231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144</v>
      </c>
      <c r="AU486" s="19" t="s">
        <v>81</v>
      </c>
    </row>
    <row r="487" s="2" customFormat="1" ht="16.5" customHeight="1">
      <c r="A487" s="40"/>
      <c r="B487" s="41"/>
      <c r="C487" s="214" t="s">
        <v>733</v>
      </c>
      <c r="D487" s="214" t="s">
        <v>135</v>
      </c>
      <c r="E487" s="215" t="s">
        <v>734</v>
      </c>
      <c r="F487" s="216" t="s">
        <v>735</v>
      </c>
      <c r="G487" s="217" t="s">
        <v>604</v>
      </c>
      <c r="H487" s="218">
        <v>23</v>
      </c>
      <c r="I487" s="219"/>
      <c r="J487" s="220">
        <f>ROUND(I487*H487,2)</f>
        <v>0</v>
      </c>
      <c r="K487" s="216" t="s">
        <v>139</v>
      </c>
      <c r="L487" s="46"/>
      <c r="M487" s="221" t="s">
        <v>19</v>
      </c>
      <c r="N487" s="222" t="s">
        <v>42</v>
      </c>
      <c r="O487" s="86"/>
      <c r="P487" s="223">
        <f>O487*H487</f>
        <v>0</v>
      </c>
      <c r="Q487" s="223">
        <v>1.6449999999999999E-06</v>
      </c>
      <c r="R487" s="223">
        <f>Q487*H487</f>
        <v>3.7834999999999999E-05</v>
      </c>
      <c r="S487" s="223">
        <v>0</v>
      </c>
      <c r="T487" s="224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25" t="s">
        <v>140</v>
      </c>
      <c r="AT487" s="225" t="s">
        <v>135</v>
      </c>
      <c r="AU487" s="225" t="s">
        <v>81</v>
      </c>
      <c r="AY487" s="19" t="s">
        <v>133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9" t="s">
        <v>79</v>
      </c>
      <c r="BK487" s="226">
        <f>ROUND(I487*H487,2)</f>
        <v>0</v>
      </c>
      <c r="BL487" s="19" t="s">
        <v>140</v>
      </c>
      <c r="BM487" s="225" t="s">
        <v>736</v>
      </c>
    </row>
    <row r="488" s="2" customFormat="1">
      <c r="A488" s="40"/>
      <c r="B488" s="41"/>
      <c r="C488" s="42"/>
      <c r="D488" s="227" t="s">
        <v>142</v>
      </c>
      <c r="E488" s="42"/>
      <c r="F488" s="228" t="s">
        <v>737</v>
      </c>
      <c r="G488" s="42"/>
      <c r="H488" s="42"/>
      <c r="I488" s="229"/>
      <c r="J488" s="42"/>
      <c r="K488" s="42"/>
      <c r="L488" s="46"/>
      <c r="M488" s="230"/>
      <c r="N488" s="231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142</v>
      </c>
      <c r="AU488" s="19" t="s">
        <v>81</v>
      </c>
    </row>
    <row r="489" s="2" customFormat="1">
      <c r="A489" s="40"/>
      <c r="B489" s="41"/>
      <c r="C489" s="42"/>
      <c r="D489" s="232" t="s">
        <v>144</v>
      </c>
      <c r="E489" s="42"/>
      <c r="F489" s="233" t="s">
        <v>738</v>
      </c>
      <c r="G489" s="42"/>
      <c r="H489" s="42"/>
      <c r="I489" s="229"/>
      <c r="J489" s="42"/>
      <c r="K489" s="42"/>
      <c r="L489" s="46"/>
      <c r="M489" s="230"/>
      <c r="N489" s="231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144</v>
      </c>
      <c r="AU489" s="19" t="s">
        <v>81</v>
      </c>
    </row>
    <row r="490" s="12" customFormat="1" ht="22.8" customHeight="1">
      <c r="A490" s="12"/>
      <c r="B490" s="198"/>
      <c r="C490" s="199"/>
      <c r="D490" s="200" t="s">
        <v>70</v>
      </c>
      <c r="E490" s="212" t="s">
        <v>739</v>
      </c>
      <c r="F490" s="212" t="s">
        <v>740</v>
      </c>
      <c r="G490" s="199"/>
      <c r="H490" s="199"/>
      <c r="I490" s="202"/>
      <c r="J490" s="213">
        <f>BK490</f>
        <v>0</v>
      </c>
      <c r="K490" s="199"/>
      <c r="L490" s="204"/>
      <c r="M490" s="205"/>
      <c r="N490" s="206"/>
      <c r="O490" s="206"/>
      <c r="P490" s="207">
        <f>SUM(P491:P532)</f>
        <v>0</v>
      </c>
      <c r="Q490" s="206"/>
      <c r="R490" s="207">
        <f>SUM(R491:R532)</f>
        <v>0</v>
      </c>
      <c r="S490" s="206"/>
      <c r="T490" s="208">
        <f>SUM(T491:T532)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9" t="s">
        <v>79</v>
      </c>
      <c r="AT490" s="210" t="s">
        <v>70</v>
      </c>
      <c r="AU490" s="210" t="s">
        <v>79</v>
      </c>
      <c r="AY490" s="209" t="s">
        <v>133</v>
      </c>
      <c r="BK490" s="211">
        <f>SUM(BK491:BK532)</f>
        <v>0</v>
      </c>
    </row>
    <row r="491" s="2" customFormat="1" ht="16.5" customHeight="1">
      <c r="A491" s="40"/>
      <c r="B491" s="41"/>
      <c r="C491" s="214" t="s">
        <v>741</v>
      </c>
      <c r="D491" s="214" t="s">
        <v>135</v>
      </c>
      <c r="E491" s="215" t="s">
        <v>742</v>
      </c>
      <c r="F491" s="216" t="s">
        <v>743</v>
      </c>
      <c r="G491" s="217" t="s">
        <v>514</v>
      </c>
      <c r="H491" s="218">
        <v>5.0599999999999996</v>
      </c>
      <c r="I491" s="219"/>
      <c r="J491" s="220">
        <f>ROUND(I491*H491,2)</f>
        <v>0</v>
      </c>
      <c r="K491" s="216" t="s">
        <v>139</v>
      </c>
      <c r="L491" s="46"/>
      <c r="M491" s="221" t="s">
        <v>19</v>
      </c>
      <c r="N491" s="222" t="s">
        <v>42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0</v>
      </c>
      <c r="T491" s="224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140</v>
      </c>
      <c r="AT491" s="225" t="s">
        <v>135</v>
      </c>
      <c r="AU491" s="225" t="s">
        <v>81</v>
      </c>
      <c r="AY491" s="19" t="s">
        <v>133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79</v>
      </c>
      <c r="BK491" s="226">
        <f>ROUND(I491*H491,2)</f>
        <v>0</v>
      </c>
      <c r="BL491" s="19" t="s">
        <v>140</v>
      </c>
      <c r="BM491" s="225" t="s">
        <v>744</v>
      </c>
    </row>
    <row r="492" s="2" customFormat="1">
      <c r="A492" s="40"/>
      <c r="B492" s="41"/>
      <c r="C492" s="42"/>
      <c r="D492" s="227" t="s">
        <v>142</v>
      </c>
      <c r="E492" s="42"/>
      <c r="F492" s="228" t="s">
        <v>745</v>
      </c>
      <c r="G492" s="42"/>
      <c r="H492" s="42"/>
      <c r="I492" s="229"/>
      <c r="J492" s="42"/>
      <c r="K492" s="42"/>
      <c r="L492" s="46"/>
      <c r="M492" s="230"/>
      <c r="N492" s="231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142</v>
      </c>
      <c r="AU492" s="19" t="s">
        <v>81</v>
      </c>
    </row>
    <row r="493" s="2" customFormat="1">
      <c r="A493" s="40"/>
      <c r="B493" s="41"/>
      <c r="C493" s="42"/>
      <c r="D493" s="232" t="s">
        <v>144</v>
      </c>
      <c r="E493" s="42"/>
      <c r="F493" s="233" t="s">
        <v>746</v>
      </c>
      <c r="G493" s="42"/>
      <c r="H493" s="42"/>
      <c r="I493" s="229"/>
      <c r="J493" s="42"/>
      <c r="K493" s="42"/>
      <c r="L493" s="46"/>
      <c r="M493" s="230"/>
      <c r="N493" s="231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144</v>
      </c>
      <c r="AU493" s="19" t="s">
        <v>81</v>
      </c>
    </row>
    <row r="494" s="2" customFormat="1">
      <c r="A494" s="40"/>
      <c r="B494" s="41"/>
      <c r="C494" s="42"/>
      <c r="D494" s="227" t="s">
        <v>146</v>
      </c>
      <c r="E494" s="42"/>
      <c r="F494" s="234" t="s">
        <v>747</v>
      </c>
      <c r="G494" s="42"/>
      <c r="H494" s="42"/>
      <c r="I494" s="229"/>
      <c r="J494" s="42"/>
      <c r="K494" s="42"/>
      <c r="L494" s="46"/>
      <c r="M494" s="230"/>
      <c r="N494" s="231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146</v>
      </c>
      <c r="AU494" s="19" t="s">
        <v>81</v>
      </c>
    </row>
    <row r="495" s="13" customFormat="1">
      <c r="A495" s="13"/>
      <c r="B495" s="235"/>
      <c r="C495" s="236"/>
      <c r="D495" s="227" t="s">
        <v>148</v>
      </c>
      <c r="E495" s="237" t="s">
        <v>19</v>
      </c>
      <c r="F495" s="238" t="s">
        <v>748</v>
      </c>
      <c r="G495" s="236"/>
      <c r="H495" s="239">
        <v>5.0599999999999996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148</v>
      </c>
      <c r="AU495" s="245" t="s">
        <v>81</v>
      </c>
      <c r="AV495" s="13" t="s">
        <v>81</v>
      </c>
      <c r="AW495" s="13" t="s">
        <v>33</v>
      </c>
      <c r="AX495" s="13" t="s">
        <v>79</v>
      </c>
      <c r="AY495" s="245" t="s">
        <v>133</v>
      </c>
    </row>
    <row r="496" s="2" customFormat="1" ht="16.5" customHeight="1">
      <c r="A496" s="40"/>
      <c r="B496" s="41"/>
      <c r="C496" s="214" t="s">
        <v>749</v>
      </c>
      <c r="D496" s="214" t="s">
        <v>135</v>
      </c>
      <c r="E496" s="215" t="s">
        <v>750</v>
      </c>
      <c r="F496" s="216" t="s">
        <v>751</v>
      </c>
      <c r="G496" s="217" t="s">
        <v>514</v>
      </c>
      <c r="H496" s="218">
        <v>156.86000000000001</v>
      </c>
      <c r="I496" s="219"/>
      <c r="J496" s="220">
        <f>ROUND(I496*H496,2)</f>
        <v>0</v>
      </c>
      <c r="K496" s="216" t="s">
        <v>139</v>
      </c>
      <c r="L496" s="46"/>
      <c r="M496" s="221" t="s">
        <v>19</v>
      </c>
      <c r="N496" s="222" t="s">
        <v>42</v>
      </c>
      <c r="O496" s="86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140</v>
      </c>
      <c r="AT496" s="225" t="s">
        <v>135</v>
      </c>
      <c r="AU496" s="225" t="s">
        <v>81</v>
      </c>
      <c r="AY496" s="19" t="s">
        <v>133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9" t="s">
        <v>79</v>
      </c>
      <c r="BK496" s="226">
        <f>ROUND(I496*H496,2)</f>
        <v>0</v>
      </c>
      <c r="BL496" s="19" t="s">
        <v>140</v>
      </c>
      <c r="BM496" s="225" t="s">
        <v>752</v>
      </c>
    </row>
    <row r="497" s="2" customFormat="1">
      <c r="A497" s="40"/>
      <c r="B497" s="41"/>
      <c r="C497" s="42"/>
      <c r="D497" s="227" t="s">
        <v>142</v>
      </c>
      <c r="E497" s="42"/>
      <c r="F497" s="228" t="s">
        <v>753</v>
      </c>
      <c r="G497" s="42"/>
      <c r="H497" s="42"/>
      <c r="I497" s="229"/>
      <c r="J497" s="42"/>
      <c r="K497" s="42"/>
      <c r="L497" s="46"/>
      <c r="M497" s="230"/>
      <c r="N497" s="231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142</v>
      </c>
      <c r="AU497" s="19" t="s">
        <v>81</v>
      </c>
    </row>
    <row r="498" s="2" customFormat="1">
      <c r="A498" s="40"/>
      <c r="B498" s="41"/>
      <c r="C498" s="42"/>
      <c r="D498" s="232" t="s">
        <v>144</v>
      </c>
      <c r="E498" s="42"/>
      <c r="F498" s="233" t="s">
        <v>754</v>
      </c>
      <c r="G498" s="42"/>
      <c r="H498" s="42"/>
      <c r="I498" s="229"/>
      <c r="J498" s="42"/>
      <c r="K498" s="42"/>
      <c r="L498" s="46"/>
      <c r="M498" s="230"/>
      <c r="N498" s="231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144</v>
      </c>
      <c r="AU498" s="19" t="s">
        <v>81</v>
      </c>
    </row>
    <row r="499" s="13" customFormat="1">
      <c r="A499" s="13"/>
      <c r="B499" s="235"/>
      <c r="C499" s="236"/>
      <c r="D499" s="227" t="s">
        <v>148</v>
      </c>
      <c r="E499" s="236"/>
      <c r="F499" s="238" t="s">
        <v>755</v>
      </c>
      <c r="G499" s="236"/>
      <c r="H499" s="239">
        <v>156.86000000000001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148</v>
      </c>
      <c r="AU499" s="245" t="s">
        <v>81</v>
      </c>
      <c r="AV499" s="13" t="s">
        <v>81</v>
      </c>
      <c r="AW499" s="13" t="s">
        <v>4</v>
      </c>
      <c r="AX499" s="13" t="s">
        <v>79</v>
      </c>
      <c r="AY499" s="245" t="s">
        <v>133</v>
      </c>
    </row>
    <row r="500" s="2" customFormat="1" ht="16.5" customHeight="1">
      <c r="A500" s="40"/>
      <c r="B500" s="41"/>
      <c r="C500" s="214" t="s">
        <v>756</v>
      </c>
      <c r="D500" s="214" t="s">
        <v>135</v>
      </c>
      <c r="E500" s="215" t="s">
        <v>757</v>
      </c>
      <c r="F500" s="216" t="s">
        <v>758</v>
      </c>
      <c r="G500" s="217" t="s">
        <v>514</v>
      </c>
      <c r="H500" s="218">
        <v>3.6339999999999999</v>
      </c>
      <c r="I500" s="219"/>
      <c r="J500" s="220">
        <f>ROUND(I500*H500,2)</f>
        <v>0</v>
      </c>
      <c r="K500" s="216" t="s">
        <v>139</v>
      </c>
      <c r="L500" s="46"/>
      <c r="M500" s="221" t="s">
        <v>19</v>
      </c>
      <c r="N500" s="222" t="s">
        <v>42</v>
      </c>
      <c r="O500" s="86"/>
      <c r="P500" s="223">
        <f>O500*H500</f>
        <v>0</v>
      </c>
      <c r="Q500" s="223">
        <v>0</v>
      </c>
      <c r="R500" s="223">
        <f>Q500*H500</f>
        <v>0</v>
      </c>
      <c r="S500" s="223">
        <v>0</v>
      </c>
      <c r="T500" s="224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5" t="s">
        <v>140</v>
      </c>
      <c r="AT500" s="225" t="s">
        <v>135</v>
      </c>
      <c r="AU500" s="225" t="s">
        <v>81</v>
      </c>
      <c r="AY500" s="19" t="s">
        <v>133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9" t="s">
        <v>79</v>
      </c>
      <c r="BK500" s="226">
        <f>ROUND(I500*H500,2)</f>
        <v>0</v>
      </c>
      <c r="BL500" s="19" t="s">
        <v>140</v>
      </c>
      <c r="BM500" s="225" t="s">
        <v>759</v>
      </c>
    </row>
    <row r="501" s="2" customFormat="1">
      <c r="A501" s="40"/>
      <c r="B501" s="41"/>
      <c r="C501" s="42"/>
      <c r="D501" s="227" t="s">
        <v>142</v>
      </c>
      <c r="E501" s="42"/>
      <c r="F501" s="228" t="s">
        <v>760</v>
      </c>
      <c r="G501" s="42"/>
      <c r="H501" s="42"/>
      <c r="I501" s="229"/>
      <c r="J501" s="42"/>
      <c r="K501" s="42"/>
      <c r="L501" s="46"/>
      <c r="M501" s="230"/>
      <c r="N501" s="231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142</v>
      </c>
      <c r="AU501" s="19" t="s">
        <v>81</v>
      </c>
    </row>
    <row r="502" s="2" customFormat="1">
      <c r="A502" s="40"/>
      <c r="B502" s="41"/>
      <c r="C502" s="42"/>
      <c r="D502" s="232" t="s">
        <v>144</v>
      </c>
      <c r="E502" s="42"/>
      <c r="F502" s="233" t="s">
        <v>761</v>
      </c>
      <c r="G502" s="42"/>
      <c r="H502" s="42"/>
      <c r="I502" s="229"/>
      <c r="J502" s="42"/>
      <c r="K502" s="42"/>
      <c r="L502" s="46"/>
      <c r="M502" s="230"/>
      <c r="N502" s="231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144</v>
      </c>
      <c r="AU502" s="19" t="s">
        <v>81</v>
      </c>
    </row>
    <row r="503" s="2" customFormat="1">
      <c r="A503" s="40"/>
      <c r="B503" s="41"/>
      <c r="C503" s="42"/>
      <c r="D503" s="227" t="s">
        <v>146</v>
      </c>
      <c r="E503" s="42"/>
      <c r="F503" s="234" t="s">
        <v>762</v>
      </c>
      <c r="G503" s="42"/>
      <c r="H503" s="42"/>
      <c r="I503" s="229"/>
      <c r="J503" s="42"/>
      <c r="K503" s="42"/>
      <c r="L503" s="46"/>
      <c r="M503" s="230"/>
      <c r="N503" s="231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146</v>
      </c>
      <c r="AU503" s="19" t="s">
        <v>81</v>
      </c>
    </row>
    <row r="504" s="13" customFormat="1">
      <c r="A504" s="13"/>
      <c r="B504" s="235"/>
      <c r="C504" s="236"/>
      <c r="D504" s="227" t="s">
        <v>148</v>
      </c>
      <c r="E504" s="237" t="s">
        <v>19</v>
      </c>
      <c r="F504" s="238" t="s">
        <v>763</v>
      </c>
      <c r="G504" s="236"/>
      <c r="H504" s="239">
        <v>3.6339999999999999</v>
      </c>
      <c r="I504" s="240"/>
      <c r="J504" s="236"/>
      <c r="K504" s="236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148</v>
      </c>
      <c r="AU504" s="245" t="s">
        <v>81</v>
      </c>
      <c r="AV504" s="13" t="s">
        <v>81</v>
      </c>
      <c r="AW504" s="13" t="s">
        <v>33</v>
      </c>
      <c r="AX504" s="13" t="s">
        <v>79</v>
      </c>
      <c r="AY504" s="245" t="s">
        <v>133</v>
      </c>
    </row>
    <row r="505" s="2" customFormat="1" ht="16.5" customHeight="1">
      <c r="A505" s="40"/>
      <c r="B505" s="41"/>
      <c r="C505" s="214" t="s">
        <v>764</v>
      </c>
      <c r="D505" s="214" t="s">
        <v>135</v>
      </c>
      <c r="E505" s="215" t="s">
        <v>765</v>
      </c>
      <c r="F505" s="216" t="s">
        <v>766</v>
      </c>
      <c r="G505" s="217" t="s">
        <v>514</v>
      </c>
      <c r="H505" s="218">
        <v>112.654</v>
      </c>
      <c r="I505" s="219"/>
      <c r="J505" s="220">
        <f>ROUND(I505*H505,2)</f>
        <v>0</v>
      </c>
      <c r="K505" s="216" t="s">
        <v>139</v>
      </c>
      <c r="L505" s="46"/>
      <c r="M505" s="221" t="s">
        <v>19</v>
      </c>
      <c r="N505" s="222" t="s">
        <v>42</v>
      </c>
      <c r="O505" s="86"/>
      <c r="P505" s="223">
        <f>O505*H505</f>
        <v>0</v>
      </c>
      <c r="Q505" s="223">
        <v>0</v>
      </c>
      <c r="R505" s="223">
        <f>Q505*H505</f>
        <v>0</v>
      </c>
      <c r="S505" s="223">
        <v>0</v>
      </c>
      <c r="T505" s="224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25" t="s">
        <v>140</v>
      </c>
      <c r="AT505" s="225" t="s">
        <v>135</v>
      </c>
      <c r="AU505" s="225" t="s">
        <v>81</v>
      </c>
      <c r="AY505" s="19" t="s">
        <v>133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9" t="s">
        <v>79</v>
      </c>
      <c r="BK505" s="226">
        <f>ROUND(I505*H505,2)</f>
        <v>0</v>
      </c>
      <c r="BL505" s="19" t="s">
        <v>140</v>
      </c>
      <c r="BM505" s="225" t="s">
        <v>767</v>
      </c>
    </row>
    <row r="506" s="2" customFormat="1">
      <c r="A506" s="40"/>
      <c r="B506" s="41"/>
      <c r="C506" s="42"/>
      <c r="D506" s="227" t="s">
        <v>142</v>
      </c>
      <c r="E506" s="42"/>
      <c r="F506" s="228" t="s">
        <v>753</v>
      </c>
      <c r="G506" s="42"/>
      <c r="H506" s="42"/>
      <c r="I506" s="229"/>
      <c r="J506" s="42"/>
      <c r="K506" s="42"/>
      <c r="L506" s="46"/>
      <c r="M506" s="230"/>
      <c r="N506" s="231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142</v>
      </c>
      <c r="AU506" s="19" t="s">
        <v>81</v>
      </c>
    </row>
    <row r="507" s="2" customFormat="1">
      <c r="A507" s="40"/>
      <c r="B507" s="41"/>
      <c r="C507" s="42"/>
      <c r="D507" s="232" t="s">
        <v>144</v>
      </c>
      <c r="E507" s="42"/>
      <c r="F507" s="233" t="s">
        <v>768</v>
      </c>
      <c r="G507" s="42"/>
      <c r="H507" s="42"/>
      <c r="I507" s="229"/>
      <c r="J507" s="42"/>
      <c r="K507" s="42"/>
      <c r="L507" s="46"/>
      <c r="M507" s="230"/>
      <c r="N507" s="231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144</v>
      </c>
      <c r="AU507" s="19" t="s">
        <v>81</v>
      </c>
    </row>
    <row r="508" s="13" customFormat="1">
      <c r="A508" s="13"/>
      <c r="B508" s="235"/>
      <c r="C508" s="236"/>
      <c r="D508" s="227" t="s">
        <v>148</v>
      </c>
      <c r="E508" s="236"/>
      <c r="F508" s="238" t="s">
        <v>769</v>
      </c>
      <c r="G508" s="236"/>
      <c r="H508" s="239">
        <v>112.654</v>
      </c>
      <c r="I508" s="240"/>
      <c r="J508" s="236"/>
      <c r="K508" s="236"/>
      <c r="L508" s="241"/>
      <c r="M508" s="242"/>
      <c r="N508" s="243"/>
      <c r="O508" s="243"/>
      <c r="P508" s="243"/>
      <c r="Q508" s="243"/>
      <c r="R508" s="243"/>
      <c r="S508" s="243"/>
      <c r="T508" s="24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5" t="s">
        <v>148</v>
      </c>
      <c r="AU508" s="245" t="s">
        <v>81</v>
      </c>
      <c r="AV508" s="13" t="s">
        <v>81</v>
      </c>
      <c r="AW508" s="13" t="s">
        <v>4</v>
      </c>
      <c r="AX508" s="13" t="s">
        <v>79</v>
      </c>
      <c r="AY508" s="245" t="s">
        <v>133</v>
      </c>
    </row>
    <row r="509" s="2" customFormat="1" ht="16.5" customHeight="1">
      <c r="A509" s="40"/>
      <c r="B509" s="41"/>
      <c r="C509" s="214" t="s">
        <v>770</v>
      </c>
      <c r="D509" s="214" t="s">
        <v>135</v>
      </c>
      <c r="E509" s="215" t="s">
        <v>771</v>
      </c>
      <c r="F509" s="216" t="s">
        <v>772</v>
      </c>
      <c r="G509" s="217" t="s">
        <v>514</v>
      </c>
      <c r="H509" s="218">
        <v>88.575000000000003</v>
      </c>
      <c r="I509" s="219"/>
      <c r="J509" s="220">
        <f>ROUND(I509*H509,2)</f>
        <v>0</v>
      </c>
      <c r="K509" s="216" t="s">
        <v>139</v>
      </c>
      <c r="L509" s="46"/>
      <c r="M509" s="221" t="s">
        <v>19</v>
      </c>
      <c r="N509" s="222" t="s">
        <v>42</v>
      </c>
      <c r="O509" s="86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4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25" t="s">
        <v>140</v>
      </c>
      <c r="AT509" s="225" t="s">
        <v>135</v>
      </c>
      <c r="AU509" s="225" t="s">
        <v>81</v>
      </c>
      <c r="AY509" s="19" t="s">
        <v>133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9" t="s">
        <v>79</v>
      </c>
      <c r="BK509" s="226">
        <f>ROUND(I509*H509,2)</f>
        <v>0</v>
      </c>
      <c r="BL509" s="19" t="s">
        <v>140</v>
      </c>
      <c r="BM509" s="225" t="s">
        <v>773</v>
      </c>
    </row>
    <row r="510" s="2" customFormat="1">
      <c r="A510" s="40"/>
      <c r="B510" s="41"/>
      <c r="C510" s="42"/>
      <c r="D510" s="227" t="s">
        <v>142</v>
      </c>
      <c r="E510" s="42"/>
      <c r="F510" s="228" t="s">
        <v>774</v>
      </c>
      <c r="G510" s="42"/>
      <c r="H510" s="42"/>
      <c r="I510" s="229"/>
      <c r="J510" s="42"/>
      <c r="K510" s="42"/>
      <c r="L510" s="46"/>
      <c r="M510" s="230"/>
      <c r="N510" s="231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142</v>
      </c>
      <c r="AU510" s="19" t="s">
        <v>81</v>
      </c>
    </row>
    <row r="511" s="2" customFormat="1">
      <c r="A511" s="40"/>
      <c r="B511" s="41"/>
      <c r="C511" s="42"/>
      <c r="D511" s="232" t="s">
        <v>144</v>
      </c>
      <c r="E511" s="42"/>
      <c r="F511" s="233" t="s">
        <v>775</v>
      </c>
      <c r="G511" s="42"/>
      <c r="H511" s="42"/>
      <c r="I511" s="229"/>
      <c r="J511" s="42"/>
      <c r="K511" s="42"/>
      <c r="L511" s="46"/>
      <c r="M511" s="230"/>
      <c r="N511" s="231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144</v>
      </c>
      <c r="AU511" s="19" t="s">
        <v>81</v>
      </c>
    </row>
    <row r="512" s="2" customFormat="1">
      <c r="A512" s="40"/>
      <c r="B512" s="41"/>
      <c r="C512" s="42"/>
      <c r="D512" s="227" t="s">
        <v>146</v>
      </c>
      <c r="E512" s="42"/>
      <c r="F512" s="234" t="s">
        <v>776</v>
      </c>
      <c r="G512" s="42"/>
      <c r="H512" s="42"/>
      <c r="I512" s="229"/>
      <c r="J512" s="42"/>
      <c r="K512" s="42"/>
      <c r="L512" s="46"/>
      <c r="M512" s="230"/>
      <c r="N512" s="231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146</v>
      </c>
      <c r="AU512" s="19" t="s">
        <v>81</v>
      </c>
    </row>
    <row r="513" s="14" customFormat="1">
      <c r="A513" s="14"/>
      <c r="B513" s="246"/>
      <c r="C513" s="247"/>
      <c r="D513" s="227" t="s">
        <v>148</v>
      </c>
      <c r="E513" s="248" t="s">
        <v>19</v>
      </c>
      <c r="F513" s="249" t="s">
        <v>777</v>
      </c>
      <c r="G513" s="247"/>
      <c r="H513" s="248" t="s">
        <v>19</v>
      </c>
      <c r="I513" s="250"/>
      <c r="J513" s="247"/>
      <c r="K513" s="247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148</v>
      </c>
      <c r="AU513" s="255" t="s">
        <v>81</v>
      </c>
      <c r="AV513" s="14" t="s">
        <v>79</v>
      </c>
      <c r="AW513" s="14" t="s">
        <v>33</v>
      </c>
      <c r="AX513" s="14" t="s">
        <v>71</v>
      </c>
      <c r="AY513" s="255" t="s">
        <v>133</v>
      </c>
    </row>
    <row r="514" s="13" customFormat="1">
      <c r="A514" s="13"/>
      <c r="B514" s="235"/>
      <c r="C514" s="236"/>
      <c r="D514" s="227" t="s">
        <v>148</v>
      </c>
      <c r="E514" s="237" t="s">
        <v>19</v>
      </c>
      <c r="F514" s="238" t="s">
        <v>778</v>
      </c>
      <c r="G514" s="236"/>
      <c r="H514" s="239">
        <v>15.375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5" t="s">
        <v>148</v>
      </c>
      <c r="AU514" s="245" t="s">
        <v>81</v>
      </c>
      <c r="AV514" s="13" t="s">
        <v>81</v>
      </c>
      <c r="AW514" s="13" t="s">
        <v>33</v>
      </c>
      <c r="AX514" s="13" t="s">
        <v>71</v>
      </c>
      <c r="AY514" s="245" t="s">
        <v>133</v>
      </c>
    </row>
    <row r="515" s="14" customFormat="1">
      <c r="A515" s="14"/>
      <c r="B515" s="246"/>
      <c r="C515" s="247"/>
      <c r="D515" s="227" t="s">
        <v>148</v>
      </c>
      <c r="E515" s="248" t="s">
        <v>19</v>
      </c>
      <c r="F515" s="249" t="s">
        <v>779</v>
      </c>
      <c r="G515" s="247"/>
      <c r="H515" s="248" t="s">
        <v>19</v>
      </c>
      <c r="I515" s="250"/>
      <c r="J515" s="247"/>
      <c r="K515" s="247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148</v>
      </c>
      <c r="AU515" s="255" t="s">
        <v>81</v>
      </c>
      <c r="AV515" s="14" t="s">
        <v>79</v>
      </c>
      <c r="AW515" s="14" t="s">
        <v>33</v>
      </c>
      <c r="AX515" s="14" t="s">
        <v>71</v>
      </c>
      <c r="AY515" s="255" t="s">
        <v>133</v>
      </c>
    </row>
    <row r="516" s="13" customFormat="1">
      <c r="A516" s="13"/>
      <c r="B516" s="235"/>
      <c r="C516" s="236"/>
      <c r="D516" s="227" t="s">
        <v>148</v>
      </c>
      <c r="E516" s="237" t="s">
        <v>19</v>
      </c>
      <c r="F516" s="238" t="s">
        <v>780</v>
      </c>
      <c r="G516" s="236"/>
      <c r="H516" s="239">
        <v>37.200000000000003</v>
      </c>
      <c r="I516" s="240"/>
      <c r="J516" s="236"/>
      <c r="K516" s="236"/>
      <c r="L516" s="241"/>
      <c r="M516" s="242"/>
      <c r="N516" s="243"/>
      <c r="O516" s="243"/>
      <c r="P516" s="243"/>
      <c r="Q516" s="243"/>
      <c r="R516" s="243"/>
      <c r="S516" s="243"/>
      <c r="T516" s="24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5" t="s">
        <v>148</v>
      </c>
      <c r="AU516" s="245" t="s">
        <v>81</v>
      </c>
      <c r="AV516" s="13" t="s">
        <v>81</v>
      </c>
      <c r="AW516" s="13" t="s">
        <v>33</v>
      </c>
      <c r="AX516" s="13" t="s">
        <v>71</v>
      </c>
      <c r="AY516" s="245" t="s">
        <v>133</v>
      </c>
    </row>
    <row r="517" s="14" customFormat="1">
      <c r="A517" s="14"/>
      <c r="B517" s="246"/>
      <c r="C517" s="247"/>
      <c r="D517" s="227" t="s">
        <v>148</v>
      </c>
      <c r="E517" s="248" t="s">
        <v>19</v>
      </c>
      <c r="F517" s="249" t="s">
        <v>781</v>
      </c>
      <c r="G517" s="247"/>
      <c r="H517" s="248" t="s">
        <v>19</v>
      </c>
      <c r="I517" s="250"/>
      <c r="J517" s="247"/>
      <c r="K517" s="247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148</v>
      </c>
      <c r="AU517" s="255" t="s">
        <v>81</v>
      </c>
      <c r="AV517" s="14" t="s">
        <v>79</v>
      </c>
      <c r="AW517" s="14" t="s">
        <v>33</v>
      </c>
      <c r="AX517" s="14" t="s">
        <v>71</v>
      </c>
      <c r="AY517" s="255" t="s">
        <v>133</v>
      </c>
    </row>
    <row r="518" s="13" customFormat="1">
      <c r="A518" s="13"/>
      <c r="B518" s="235"/>
      <c r="C518" s="236"/>
      <c r="D518" s="227" t="s">
        <v>148</v>
      </c>
      <c r="E518" s="237" t="s">
        <v>19</v>
      </c>
      <c r="F518" s="238" t="s">
        <v>782</v>
      </c>
      <c r="G518" s="236"/>
      <c r="H518" s="239">
        <v>36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5" t="s">
        <v>148</v>
      </c>
      <c r="AU518" s="245" t="s">
        <v>81</v>
      </c>
      <c r="AV518" s="13" t="s">
        <v>81</v>
      </c>
      <c r="AW518" s="13" t="s">
        <v>33</v>
      </c>
      <c r="AX518" s="13" t="s">
        <v>71</v>
      </c>
      <c r="AY518" s="245" t="s">
        <v>133</v>
      </c>
    </row>
    <row r="519" s="15" customFormat="1">
      <c r="A519" s="15"/>
      <c r="B519" s="256"/>
      <c r="C519" s="257"/>
      <c r="D519" s="227" t="s">
        <v>148</v>
      </c>
      <c r="E519" s="258" t="s">
        <v>19</v>
      </c>
      <c r="F519" s="259" t="s">
        <v>333</v>
      </c>
      <c r="G519" s="257"/>
      <c r="H519" s="260">
        <v>88.575000000000003</v>
      </c>
      <c r="I519" s="261"/>
      <c r="J519" s="257"/>
      <c r="K519" s="257"/>
      <c r="L519" s="262"/>
      <c r="M519" s="263"/>
      <c r="N519" s="264"/>
      <c r="O519" s="264"/>
      <c r="P519" s="264"/>
      <c r="Q519" s="264"/>
      <c r="R519" s="264"/>
      <c r="S519" s="264"/>
      <c r="T519" s="26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6" t="s">
        <v>148</v>
      </c>
      <c r="AU519" s="266" t="s">
        <v>81</v>
      </c>
      <c r="AV519" s="15" t="s">
        <v>140</v>
      </c>
      <c r="AW519" s="15" t="s">
        <v>33</v>
      </c>
      <c r="AX519" s="15" t="s">
        <v>79</v>
      </c>
      <c r="AY519" s="266" t="s">
        <v>133</v>
      </c>
    </row>
    <row r="520" s="2" customFormat="1" ht="16.5" customHeight="1">
      <c r="A520" s="40"/>
      <c r="B520" s="41"/>
      <c r="C520" s="214" t="s">
        <v>783</v>
      </c>
      <c r="D520" s="214" t="s">
        <v>135</v>
      </c>
      <c r="E520" s="215" t="s">
        <v>784</v>
      </c>
      <c r="F520" s="216" t="s">
        <v>772</v>
      </c>
      <c r="G520" s="217" t="s">
        <v>514</v>
      </c>
      <c r="H520" s="218">
        <v>45.850000000000001</v>
      </c>
      <c r="I520" s="219"/>
      <c r="J520" s="220">
        <f>ROUND(I520*H520,2)</f>
        <v>0</v>
      </c>
      <c r="K520" s="216" t="s">
        <v>139</v>
      </c>
      <c r="L520" s="46"/>
      <c r="M520" s="221" t="s">
        <v>19</v>
      </c>
      <c r="N520" s="222" t="s">
        <v>42</v>
      </c>
      <c r="O520" s="86"/>
      <c r="P520" s="223">
        <f>O520*H520</f>
        <v>0</v>
      </c>
      <c r="Q520" s="223">
        <v>0</v>
      </c>
      <c r="R520" s="223">
        <f>Q520*H520</f>
        <v>0</v>
      </c>
      <c r="S520" s="223">
        <v>0</v>
      </c>
      <c r="T520" s="224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5" t="s">
        <v>140</v>
      </c>
      <c r="AT520" s="225" t="s">
        <v>135</v>
      </c>
      <c r="AU520" s="225" t="s">
        <v>81</v>
      </c>
      <c r="AY520" s="19" t="s">
        <v>133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9" t="s">
        <v>79</v>
      </c>
      <c r="BK520" s="226">
        <f>ROUND(I520*H520,2)</f>
        <v>0</v>
      </c>
      <c r="BL520" s="19" t="s">
        <v>140</v>
      </c>
      <c r="BM520" s="225" t="s">
        <v>785</v>
      </c>
    </row>
    <row r="521" s="2" customFormat="1">
      <c r="A521" s="40"/>
      <c r="B521" s="41"/>
      <c r="C521" s="42"/>
      <c r="D521" s="227" t="s">
        <v>142</v>
      </c>
      <c r="E521" s="42"/>
      <c r="F521" s="228" t="s">
        <v>774</v>
      </c>
      <c r="G521" s="42"/>
      <c r="H521" s="42"/>
      <c r="I521" s="229"/>
      <c r="J521" s="42"/>
      <c r="K521" s="42"/>
      <c r="L521" s="46"/>
      <c r="M521" s="230"/>
      <c r="N521" s="231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142</v>
      </c>
      <c r="AU521" s="19" t="s">
        <v>81</v>
      </c>
    </row>
    <row r="522" s="2" customFormat="1">
      <c r="A522" s="40"/>
      <c r="B522" s="41"/>
      <c r="C522" s="42"/>
      <c r="D522" s="232" t="s">
        <v>144</v>
      </c>
      <c r="E522" s="42"/>
      <c r="F522" s="233" t="s">
        <v>786</v>
      </c>
      <c r="G522" s="42"/>
      <c r="H522" s="42"/>
      <c r="I522" s="229"/>
      <c r="J522" s="42"/>
      <c r="K522" s="42"/>
      <c r="L522" s="46"/>
      <c r="M522" s="230"/>
      <c r="N522" s="231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144</v>
      </c>
      <c r="AU522" s="19" t="s">
        <v>81</v>
      </c>
    </row>
    <row r="523" s="2" customFormat="1">
      <c r="A523" s="40"/>
      <c r="B523" s="41"/>
      <c r="C523" s="42"/>
      <c r="D523" s="227" t="s">
        <v>146</v>
      </c>
      <c r="E523" s="42"/>
      <c r="F523" s="234" t="s">
        <v>787</v>
      </c>
      <c r="G523" s="42"/>
      <c r="H523" s="42"/>
      <c r="I523" s="229"/>
      <c r="J523" s="42"/>
      <c r="K523" s="42"/>
      <c r="L523" s="46"/>
      <c r="M523" s="230"/>
      <c r="N523" s="231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146</v>
      </c>
      <c r="AU523" s="19" t="s">
        <v>81</v>
      </c>
    </row>
    <row r="524" s="13" customFormat="1">
      <c r="A524" s="13"/>
      <c r="B524" s="235"/>
      <c r="C524" s="236"/>
      <c r="D524" s="227" t="s">
        <v>148</v>
      </c>
      <c r="E524" s="237" t="s">
        <v>19</v>
      </c>
      <c r="F524" s="238" t="s">
        <v>788</v>
      </c>
      <c r="G524" s="236"/>
      <c r="H524" s="239">
        <v>45.850000000000001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148</v>
      </c>
      <c r="AU524" s="245" t="s">
        <v>81</v>
      </c>
      <c r="AV524" s="13" t="s">
        <v>81</v>
      </c>
      <c r="AW524" s="13" t="s">
        <v>33</v>
      </c>
      <c r="AX524" s="13" t="s">
        <v>79</v>
      </c>
      <c r="AY524" s="245" t="s">
        <v>133</v>
      </c>
    </row>
    <row r="525" s="2" customFormat="1" ht="24.15" customHeight="1">
      <c r="A525" s="40"/>
      <c r="B525" s="41"/>
      <c r="C525" s="214" t="s">
        <v>789</v>
      </c>
      <c r="D525" s="214" t="s">
        <v>135</v>
      </c>
      <c r="E525" s="215" t="s">
        <v>790</v>
      </c>
      <c r="F525" s="216" t="s">
        <v>528</v>
      </c>
      <c r="G525" s="217" t="s">
        <v>514</v>
      </c>
      <c r="H525" s="218">
        <v>5.0599999999999996</v>
      </c>
      <c r="I525" s="219"/>
      <c r="J525" s="220">
        <f>ROUND(I525*H525,2)</f>
        <v>0</v>
      </c>
      <c r="K525" s="216" t="s">
        <v>139</v>
      </c>
      <c r="L525" s="46"/>
      <c r="M525" s="221" t="s">
        <v>19</v>
      </c>
      <c r="N525" s="222" t="s">
        <v>42</v>
      </c>
      <c r="O525" s="86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140</v>
      </c>
      <c r="AT525" s="225" t="s">
        <v>135</v>
      </c>
      <c r="AU525" s="225" t="s">
        <v>81</v>
      </c>
      <c r="AY525" s="19" t="s">
        <v>133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9" t="s">
        <v>79</v>
      </c>
      <c r="BK525" s="226">
        <f>ROUND(I525*H525,2)</f>
        <v>0</v>
      </c>
      <c r="BL525" s="19" t="s">
        <v>140</v>
      </c>
      <c r="BM525" s="225" t="s">
        <v>791</v>
      </c>
    </row>
    <row r="526" s="2" customFormat="1">
      <c r="A526" s="40"/>
      <c r="B526" s="41"/>
      <c r="C526" s="42"/>
      <c r="D526" s="227" t="s">
        <v>142</v>
      </c>
      <c r="E526" s="42"/>
      <c r="F526" s="228" t="s">
        <v>528</v>
      </c>
      <c r="G526" s="42"/>
      <c r="H526" s="42"/>
      <c r="I526" s="229"/>
      <c r="J526" s="42"/>
      <c r="K526" s="42"/>
      <c r="L526" s="46"/>
      <c r="M526" s="230"/>
      <c r="N526" s="231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142</v>
      </c>
      <c r="AU526" s="19" t="s">
        <v>81</v>
      </c>
    </row>
    <row r="527" s="2" customFormat="1">
      <c r="A527" s="40"/>
      <c r="B527" s="41"/>
      <c r="C527" s="42"/>
      <c r="D527" s="232" t="s">
        <v>144</v>
      </c>
      <c r="E527" s="42"/>
      <c r="F527" s="233" t="s">
        <v>792</v>
      </c>
      <c r="G527" s="42"/>
      <c r="H527" s="42"/>
      <c r="I527" s="229"/>
      <c r="J527" s="42"/>
      <c r="K527" s="42"/>
      <c r="L527" s="46"/>
      <c r="M527" s="230"/>
      <c r="N527" s="231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144</v>
      </c>
      <c r="AU527" s="19" t="s">
        <v>81</v>
      </c>
    </row>
    <row r="528" s="2" customFormat="1">
      <c r="A528" s="40"/>
      <c r="B528" s="41"/>
      <c r="C528" s="42"/>
      <c r="D528" s="227" t="s">
        <v>146</v>
      </c>
      <c r="E528" s="42"/>
      <c r="F528" s="234" t="s">
        <v>793</v>
      </c>
      <c r="G528" s="42"/>
      <c r="H528" s="42"/>
      <c r="I528" s="229"/>
      <c r="J528" s="42"/>
      <c r="K528" s="42"/>
      <c r="L528" s="46"/>
      <c r="M528" s="230"/>
      <c r="N528" s="231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146</v>
      </c>
      <c r="AU528" s="19" t="s">
        <v>81</v>
      </c>
    </row>
    <row r="529" s="2" customFormat="1" ht="24.15" customHeight="1">
      <c r="A529" s="40"/>
      <c r="B529" s="41"/>
      <c r="C529" s="214" t="s">
        <v>794</v>
      </c>
      <c r="D529" s="214" t="s">
        <v>135</v>
      </c>
      <c r="E529" s="215" t="s">
        <v>795</v>
      </c>
      <c r="F529" s="216" t="s">
        <v>796</v>
      </c>
      <c r="G529" s="217" t="s">
        <v>514</v>
      </c>
      <c r="H529" s="218">
        <v>3.6339999999999999</v>
      </c>
      <c r="I529" s="219"/>
      <c r="J529" s="220">
        <f>ROUND(I529*H529,2)</f>
        <v>0</v>
      </c>
      <c r="K529" s="216" t="s">
        <v>139</v>
      </c>
      <c r="L529" s="46"/>
      <c r="M529" s="221" t="s">
        <v>19</v>
      </c>
      <c r="N529" s="222" t="s">
        <v>42</v>
      </c>
      <c r="O529" s="86"/>
      <c r="P529" s="223">
        <f>O529*H529</f>
        <v>0</v>
      </c>
      <c r="Q529" s="223">
        <v>0</v>
      </c>
      <c r="R529" s="223">
        <f>Q529*H529</f>
        <v>0</v>
      </c>
      <c r="S529" s="223">
        <v>0</v>
      </c>
      <c r="T529" s="224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5" t="s">
        <v>140</v>
      </c>
      <c r="AT529" s="225" t="s">
        <v>135</v>
      </c>
      <c r="AU529" s="225" t="s">
        <v>81</v>
      </c>
      <c r="AY529" s="19" t="s">
        <v>133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9" t="s">
        <v>79</v>
      </c>
      <c r="BK529" s="226">
        <f>ROUND(I529*H529,2)</f>
        <v>0</v>
      </c>
      <c r="BL529" s="19" t="s">
        <v>140</v>
      </c>
      <c r="BM529" s="225" t="s">
        <v>797</v>
      </c>
    </row>
    <row r="530" s="2" customFormat="1">
      <c r="A530" s="40"/>
      <c r="B530" s="41"/>
      <c r="C530" s="42"/>
      <c r="D530" s="227" t="s">
        <v>142</v>
      </c>
      <c r="E530" s="42"/>
      <c r="F530" s="228" t="s">
        <v>796</v>
      </c>
      <c r="G530" s="42"/>
      <c r="H530" s="42"/>
      <c r="I530" s="229"/>
      <c r="J530" s="42"/>
      <c r="K530" s="42"/>
      <c r="L530" s="46"/>
      <c r="M530" s="230"/>
      <c r="N530" s="231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142</v>
      </c>
      <c r="AU530" s="19" t="s">
        <v>81</v>
      </c>
    </row>
    <row r="531" s="2" customFormat="1">
      <c r="A531" s="40"/>
      <c r="B531" s="41"/>
      <c r="C531" s="42"/>
      <c r="D531" s="232" t="s">
        <v>144</v>
      </c>
      <c r="E531" s="42"/>
      <c r="F531" s="233" t="s">
        <v>798</v>
      </c>
      <c r="G531" s="42"/>
      <c r="H531" s="42"/>
      <c r="I531" s="229"/>
      <c r="J531" s="42"/>
      <c r="K531" s="42"/>
      <c r="L531" s="46"/>
      <c r="M531" s="230"/>
      <c r="N531" s="231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144</v>
      </c>
      <c r="AU531" s="19" t="s">
        <v>81</v>
      </c>
    </row>
    <row r="532" s="2" customFormat="1">
      <c r="A532" s="40"/>
      <c r="B532" s="41"/>
      <c r="C532" s="42"/>
      <c r="D532" s="227" t="s">
        <v>146</v>
      </c>
      <c r="E532" s="42"/>
      <c r="F532" s="234" t="s">
        <v>799</v>
      </c>
      <c r="G532" s="42"/>
      <c r="H532" s="42"/>
      <c r="I532" s="229"/>
      <c r="J532" s="42"/>
      <c r="K532" s="42"/>
      <c r="L532" s="46"/>
      <c r="M532" s="230"/>
      <c r="N532" s="231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146</v>
      </c>
      <c r="AU532" s="19" t="s">
        <v>81</v>
      </c>
    </row>
    <row r="533" s="12" customFormat="1" ht="22.8" customHeight="1">
      <c r="A533" s="12"/>
      <c r="B533" s="198"/>
      <c r="C533" s="199"/>
      <c r="D533" s="200" t="s">
        <v>70</v>
      </c>
      <c r="E533" s="212" t="s">
        <v>800</v>
      </c>
      <c r="F533" s="212" t="s">
        <v>801</v>
      </c>
      <c r="G533" s="199"/>
      <c r="H533" s="199"/>
      <c r="I533" s="202"/>
      <c r="J533" s="213">
        <f>BK533</f>
        <v>0</v>
      </c>
      <c r="K533" s="199"/>
      <c r="L533" s="204"/>
      <c r="M533" s="205"/>
      <c r="N533" s="206"/>
      <c r="O533" s="206"/>
      <c r="P533" s="207">
        <f>SUM(P534:P536)</f>
        <v>0</v>
      </c>
      <c r="Q533" s="206"/>
      <c r="R533" s="207">
        <f>SUM(R534:R536)</f>
        <v>0</v>
      </c>
      <c r="S533" s="206"/>
      <c r="T533" s="208">
        <f>SUM(T534:T536)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9" t="s">
        <v>79</v>
      </c>
      <c r="AT533" s="210" t="s">
        <v>70</v>
      </c>
      <c r="AU533" s="210" t="s">
        <v>79</v>
      </c>
      <c r="AY533" s="209" t="s">
        <v>133</v>
      </c>
      <c r="BK533" s="211">
        <f>SUM(BK534:BK536)</f>
        <v>0</v>
      </c>
    </row>
    <row r="534" s="2" customFormat="1" ht="21.75" customHeight="1">
      <c r="A534" s="40"/>
      <c r="B534" s="41"/>
      <c r="C534" s="214" t="s">
        <v>802</v>
      </c>
      <c r="D534" s="214" t="s">
        <v>135</v>
      </c>
      <c r="E534" s="215" t="s">
        <v>803</v>
      </c>
      <c r="F534" s="216" t="s">
        <v>804</v>
      </c>
      <c r="G534" s="217" t="s">
        <v>514</v>
      </c>
      <c r="H534" s="218">
        <v>607.56600000000003</v>
      </c>
      <c r="I534" s="219"/>
      <c r="J534" s="220">
        <f>ROUND(I534*H534,2)</f>
        <v>0</v>
      </c>
      <c r="K534" s="216" t="s">
        <v>139</v>
      </c>
      <c r="L534" s="46"/>
      <c r="M534" s="221" t="s">
        <v>19</v>
      </c>
      <c r="N534" s="222" t="s">
        <v>42</v>
      </c>
      <c r="O534" s="86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25" t="s">
        <v>140</v>
      </c>
      <c r="AT534" s="225" t="s">
        <v>135</v>
      </c>
      <c r="AU534" s="225" t="s">
        <v>81</v>
      </c>
      <c r="AY534" s="19" t="s">
        <v>133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9" t="s">
        <v>79</v>
      </c>
      <c r="BK534" s="226">
        <f>ROUND(I534*H534,2)</f>
        <v>0</v>
      </c>
      <c r="BL534" s="19" t="s">
        <v>140</v>
      </c>
      <c r="BM534" s="225" t="s">
        <v>805</v>
      </c>
    </row>
    <row r="535" s="2" customFormat="1">
      <c r="A535" s="40"/>
      <c r="B535" s="41"/>
      <c r="C535" s="42"/>
      <c r="D535" s="227" t="s">
        <v>142</v>
      </c>
      <c r="E535" s="42"/>
      <c r="F535" s="228" t="s">
        <v>806</v>
      </c>
      <c r="G535" s="42"/>
      <c r="H535" s="42"/>
      <c r="I535" s="229"/>
      <c r="J535" s="42"/>
      <c r="K535" s="42"/>
      <c r="L535" s="46"/>
      <c r="M535" s="230"/>
      <c r="N535" s="231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142</v>
      </c>
      <c r="AU535" s="19" t="s">
        <v>81</v>
      </c>
    </row>
    <row r="536" s="2" customFormat="1">
      <c r="A536" s="40"/>
      <c r="B536" s="41"/>
      <c r="C536" s="42"/>
      <c r="D536" s="232" t="s">
        <v>144</v>
      </c>
      <c r="E536" s="42"/>
      <c r="F536" s="233" t="s">
        <v>807</v>
      </c>
      <c r="G536" s="42"/>
      <c r="H536" s="42"/>
      <c r="I536" s="229"/>
      <c r="J536" s="42"/>
      <c r="K536" s="42"/>
      <c r="L536" s="46"/>
      <c r="M536" s="230"/>
      <c r="N536" s="231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144</v>
      </c>
      <c r="AU536" s="19" t="s">
        <v>81</v>
      </c>
    </row>
    <row r="537" s="12" customFormat="1" ht="25.92" customHeight="1">
      <c r="A537" s="12"/>
      <c r="B537" s="198"/>
      <c r="C537" s="199"/>
      <c r="D537" s="200" t="s">
        <v>70</v>
      </c>
      <c r="E537" s="201" t="s">
        <v>511</v>
      </c>
      <c r="F537" s="201" t="s">
        <v>808</v>
      </c>
      <c r="G537" s="199"/>
      <c r="H537" s="199"/>
      <c r="I537" s="202"/>
      <c r="J537" s="203">
        <f>BK537</f>
        <v>0</v>
      </c>
      <c r="K537" s="199"/>
      <c r="L537" s="204"/>
      <c r="M537" s="205"/>
      <c r="N537" s="206"/>
      <c r="O537" s="206"/>
      <c r="P537" s="207">
        <f>P538</f>
        <v>0</v>
      </c>
      <c r="Q537" s="206"/>
      <c r="R537" s="207">
        <f>R538</f>
        <v>0.023519999999999999</v>
      </c>
      <c r="S537" s="206"/>
      <c r="T537" s="208">
        <f>T538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09" t="s">
        <v>157</v>
      </c>
      <c r="AT537" s="210" t="s">
        <v>70</v>
      </c>
      <c r="AU537" s="210" t="s">
        <v>71</v>
      </c>
      <c r="AY537" s="209" t="s">
        <v>133</v>
      </c>
      <c r="BK537" s="211">
        <f>BK538</f>
        <v>0</v>
      </c>
    </row>
    <row r="538" s="12" customFormat="1" ht="22.8" customHeight="1">
      <c r="A538" s="12"/>
      <c r="B538" s="198"/>
      <c r="C538" s="199"/>
      <c r="D538" s="200" t="s">
        <v>70</v>
      </c>
      <c r="E538" s="212" t="s">
        <v>809</v>
      </c>
      <c r="F538" s="212" t="s">
        <v>810</v>
      </c>
      <c r="G538" s="199"/>
      <c r="H538" s="199"/>
      <c r="I538" s="202"/>
      <c r="J538" s="213">
        <f>BK538</f>
        <v>0</v>
      </c>
      <c r="K538" s="199"/>
      <c r="L538" s="204"/>
      <c r="M538" s="205"/>
      <c r="N538" s="206"/>
      <c r="O538" s="206"/>
      <c r="P538" s="207">
        <f>SUM(P539:P544)</f>
        <v>0</v>
      </c>
      <c r="Q538" s="206"/>
      <c r="R538" s="207">
        <f>SUM(R539:R544)</f>
        <v>0.023519999999999999</v>
      </c>
      <c r="S538" s="206"/>
      <c r="T538" s="208">
        <f>SUM(T539:T544)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9" t="s">
        <v>157</v>
      </c>
      <c r="AT538" s="210" t="s">
        <v>70</v>
      </c>
      <c r="AU538" s="210" t="s">
        <v>79</v>
      </c>
      <c r="AY538" s="209" t="s">
        <v>133</v>
      </c>
      <c r="BK538" s="211">
        <f>SUM(BK539:BK544)</f>
        <v>0</v>
      </c>
    </row>
    <row r="539" s="2" customFormat="1" ht="16.5" customHeight="1">
      <c r="A539" s="40"/>
      <c r="B539" s="41"/>
      <c r="C539" s="214" t="s">
        <v>811</v>
      </c>
      <c r="D539" s="214" t="s">
        <v>135</v>
      </c>
      <c r="E539" s="215" t="s">
        <v>812</v>
      </c>
      <c r="F539" s="216" t="s">
        <v>813</v>
      </c>
      <c r="G539" s="217" t="s">
        <v>604</v>
      </c>
      <c r="H539" s="218">
        <v>16</v>
      </c>
      <c r="I539" s="219"/>
      <c r="J539" s="220">
        <f>ROUND(I539*H539,2)</f>
        <v>0</v>
      </c>
      <c r="K539" s="216" t="s">
        <v>19</v>
      </c>
      <c r="L539" s="46"/>
      <c r="M539" s="221" t="s">
        <v>19</v>
      </c>
      <c r="N539" s="222" t="s">
        <v>42</v>
      </c>
      <c r="O539" s="86"/>
      <c r="P539" s="223">
        <f>O539*H539</f>
        <v>0</v>
      </c>
      <c r="Q539" s="223">
        <v>0</v>
      </c>
      <c r="R539" s="223">
        <f>Q539*H539</f>
        <v>0</v>
      </c>
      <c r="S539" s="223">
        <v>0</v>
      </c>
      <c r="T539" s="224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5" t="s">
        <v>569</v>
      </c>
      <c r="AT539" s="225" t="s">
        <v>135</v>
      </c>
      <c r="AU539" s="225" t="s">
        <v>81</v>
      </c>
      <c r="AY539" s="19" t="s">
        <v>133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9" t="s">
        <v>79</v>
      </c>
      <c r="BK539" s="226">
        <f>ROUND(I539*H539,2)</f>
        <v>0</v>
      </c>
      <c r="BL539" s="19" t="s">
        <v>569</v>
      </c>
      <c r="BM539" s="225" t="s">
        <v>814</v>
      </c>
    </row>
    <row r="540" s="2" customFormat="1">
      <c r="A540" s="40"/>
      <c r="B540" s="41"/>
      <c r="C540" s="42"/>
      <c r="D540" s="227" t="s">
        <v>142</v>
      </c>
      <c r="E540" s="42"/>
      <c r="F540" s="228" t="s">
        <v>815</v>
      </c>
      <c r="G540" s="42"/>
      <c r="H540" s="42"/>
      <c r="I540" s="229"/>
      <c r="J540" s="42"/>
      <c r="K540" s="42"/>
      <c r="L540" s="46"/>
      <c r="M540" s="230"/>
      <c r="N540" s="231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142</v>
      </c>
      <c r="AU540" s="19" t="s">
        <v>81</v>
      </c>
    </row>
    <row r="541" s="2" customFormat="1">
      <c r="A541" s="40"/>
      <c r="B541" s="41"/>
      <c r="C541" s="42"/>
      <c r="D541" s="227" t="s">
        <v>146</v>
      </c>
      <c r="E541" s="42"/>
      <c r="F541" s="234" t="s">
        <v>816</v>
      </c>
      <c r="G541" s="42"/>
      <c r="H541" s="42"/>
      <c r="I541" s="229"/>
      <c r="J541" s="42"/>
      <c r="K541" s="42"/>
      <c r="L541" s="46"/>
      <c r="M541" s="230"/>
      <c r="N541" s="231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146</v>
      </c>
      <c r="AU541" s="19" t="s">
        <v>81</v>
      </c>
    </row>
    <row r="542" s="13" customFormat="1">
      <c r="A542" s="13"/>
      <c r="B542" s="235"/>
      <c r="C542" s="236"/>
      <c r="D542" s="227" t="s">
        <v>148</v>
      </c>
      <c r="E542" s="237" t="s">
        <v>19</v>
      </c>
      <c r="F542" s="238" t="s">
        <v>817</v>
      </c>
      <c r="G542" s="236"/>
      <c r="H542" s="239">
        <v>16</v>
      </c>
      <c r="I542" s="240"/>
      <c r="J542" s="236"/>
      <c r="K542" s="236"/>
      <c r="L542" s="241"/>
      <c r="M542" s="242"/>
      <c r="N542" s="243"/>
      <c r="O542" s="243"/>
      <c r="P542" s="243"/>
      <c r="Q542" s="243"/>
      <c r="R542" s="243"/>
      <c r="S542" s="243"/>
      <c r="T542" s="24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5" t="s">
        <v>148</v>
      </c>
      <c r="AU542" s="245" t="s">
        <v>81</v>
      </c>
      <c r="AV542" s="13" t="s">
        <v>81</v>
      </c>
      <c r="AW542" s="13" t="s">
        <v>33</v>
      </c>
      <c r="AX542" s="13" t="s">
        <v>79</v>
      </c>
      <c r="AY542" s="245" t="s">
        <v>133</v>
      </c>
    </row>
    <row r="543" s="2" customFormat="1" ht="16.5" customHeight="1">
      <c r="A543" s="40"/>
      <c r="B543" s="41"/>
      <c r="C543" s="267" t="s">
        <v>818</v>
      </c>
      <c r="D543" s="267" t="s">
        <v>511</v>
      </c>
      <c r="E543" s="268" t="s">
        <v>819</v>
      </c>
      <c r="F543" s="269" t="s">
        <v>820</v>
      </c>
      <c r="G543" s="270" t="s">
        <v>604</v>
      </c>
      <c r="H543" s="271">
        <v>16</v>
      </c>
      <c r="I543" s="272"/>
      <c r="J543" s="273">
        <f>ROUND(I543*H543,2)</f>
        <v>0</v>
      </c>
      <c r="K543" s="269" t="s">
        <v>19</v>
      </c>
      <c r="L543" s="274"/>
      <c r="M543" s="275" t="s">
        <v>19</v>
      </c>
      <c r="N543" s="276" t="s">
        <v>42</v>
      </c>
      <c r="O543" s="86"/>
      <c r="P543" s="223">
        <f>O543*H543</f>
        <v>0</v>
      </c>
      <c r="Q543" s="223">
        <v>0.00147</v>
      </c>
      <c r="R543" s="223">
        <f>Q543*H543</f>
        <v>0.023519999999999999</v>
      </c>
      <c r="S543" s="223">
        <v>0</v>
      </c>
      <c r="T543" s="224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5" t="s">
        <v>821</v>
      </c>
      <c r="AT543" s="225" t="s">
        <v>511</v>
      </c>
      <c r="AU543" s="225" t="s">
        <v>81</v>
      </c>
      <c r="AY543" s="19" t="s">
        <v>133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9" t="s">
        <v>79</v>
      </c>
      <c r="BK543" s="226">
        <f>ROUND(I543*H543,2)</f>
        <v>0</v>
      </c>
      <c r="BL543" s="19" t="s">
        <v>821</v>
      </c>
      <c r="BM543" s="225" t="s">
        <v>822</v>
      </c>
    </row>
    <row r="544" s="2" customFormat="1">
      <c r="A544" s="40"/>
      <c r="B544" s="41"/>
      <c r="C544" s="42"/>
      <c r="D544" s="227" t="s">
        <v>142</v>
      </c>
      <c r="E544" s="42"/>
      <c r="F544" s="228" t="s">
        <v>820</v>
      </c>
      <c r="G544" s="42"/>
      <c r="H544" s="42"/>
      <c r="I544" s="229"/>
      <c r="J544" s="42"/>
      <c r="K544" s="42"/>
      <c r="L544" s="46"/>
      <c r="M544" s="277"/>
      <c r="N544" s="278"/>
      <c r="O544" s="279"/>
      <c r="P544" s="279"/>
      <c r="Q544" s="279"/>
      <c r="R544" s="279"/>
      <c r="S544" s="279"/>
      <c r="T544" s="280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142</v>
      </c>
      <c r="AU544" s="19" t="s">
        <v>81</v>
      </c>
    </row>
    <row r="545" s="2" customFormat="1" ht="6.96" customHeight="1">
      <c r="A545" s="40"/>
      <c r="B545" s="61"/>
      <c r="C545" s="62"/>
      <c r="D545" s="62"/>
      <c r="E545" s="62"/>
      <c r="F545" s="62"/>
      <c r="G545" s="62"/>
      <c r="H545" s="62"/>
      <c r="I545" s="62"/>
      <c r="J545" s="62"/>
      <c r="K545" s="62"/>
      <c r="L545" s="46"/>
      <c r="M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</row>
  </sheetData>
  <sheetProtection sheet="1" autoFilter="0" formatColumns="0" formatRows="0" objects="1" scenarios="1" spinCount="100000" saltValue="PXT1kYbeDt9K27AIqGMQQo4PVKxvmsQI6x9f96x8P//oIVC17xoEZTyKwktDOIE1goa62hcwh4nD0HSMzG5kiQ==" hashValue="x3L8Rggloo7TyLLHlOP5t6yLpsFyOBwDH2d4+WEoq6gEBEHJ5x1/0omcx0leJaqGkPLxldoSnqSxjXpTnlGEwg==" algorithmName="SHA-512" password="CC35"/>
  <autoFilter ref="C88:K54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2_02/111111331"/>
    <hyperlink ref="F99" r:id="rId2" display="https://podminky.urs.cz/item/CS_URS_2022_02/111212351"/>
    <hyperlink ref="F104" r:id="rId3" display="https://podminky.urs.cz/item/CS_URS_2022_02/112151111"/>
    <hyperlink ref="F109" r:id="rId4" display="https://podminky.urs.cz/item/CS_URS_2022_02/112151112"/>
    <hyperlink ref="F114" r:id="rId5" display="https://podminky.urs.cz/item/CS_URS_2022_02/112151113"/>
    <hyperlink ref="F120" r:id="rId6" display="https://podminky.urs.cz/item/CS_URS_2022_02/112151114"/>
    <hyperlink ref="F125" r:id="rId7" display="https://podminky.urs.cz/item/CS_URS_2022_02/112151115"/>
    <hyperlink ref="F130" r:id="rId8" display="https://podminky.urs.cz/item/CS_URS_2022_02/112151316"/>
    <hyperlink ref="F135" r:id="rId9" display="https://podminky.urs.cz/item/CS_URS_2022_02/112151317"/>
    <hyperlink ref="F140" r:id="rId10" display="https://podminky.urs.cz/item/CS_URS_2022_02/112151318"/>
    <hyperlink ref="F145" r:id="rId11" display="https://podminky.urs.cz/item/CS_URS_2022_02/112151319"/>
    <hyperlink ref="F150" r:id="rId12" display="https://podminky.urs.cz/item/CS_URS_2022_02/112155215"/>
    <hyperlink ref="F154" r:id="rId13" display="https://podminky.urs.cz/item/CS_URS_2022_02/112155221"/>
    <hyperlink ref="F159" r:id="rId14" display="https://podminky.urs.cz/item/CS_URS_2022_02/112155225"/>
    <hyperlink ref="F166" r:id="rId15" display="https://podminky.urs.cz/item/CS_URS_2022_02/112155315"/>
    <hyperlink ref="F169" r:id="rId16" display="https://podminky.urs.cz/item/CS_URS_2022_02/112201111"/>
    <hyperlink ref="F172" r:id="rId17" display="https://podminky.urs.cz/item/CS_URS_2022_02/112201112"/>
    <hyperlink ref="F175" r:id="rId18" display="https://podminky.urs.cz/item/CS_URS_2022_02/112201113"/>
    <hyperlink ref="F178" r:id="rId19" display="https://podminky.urs.cz/item/CS_URS_2022_02/112201114"/>
    <hyperlink ref="F181" r:id="rId20" display="https://podminky.urs.cz/item/CS_URS_2022_02/112201115"/>
    <hyperlink ref="F184" r:id="rId21" display="https://podminky.urs.cz/item/CS_URS_2022_02/112201116"/>
    <hyperlink ref="F187" r:id="rId22" display="https://podminky.urs.cz/item/CS_URS_2022_02/112201117"/>
    <hyperlink ref="F190" r:id="rId23" display="https://podminky.urs.cz/item/CS_URS_2022_02/112201118"/>
    <hyperlink ref="F193" r:id="rId24" display="https://podminky.urs.cz/item/CS_URS_2022_02/112201119"/>
    <hyperlink ref="F196" r:id="rId25" display="https://podminky.urs.cz/item/CS_URS_2022_02/113107323"/>
    <hyperlink ref="F201" r:id="rId26" display="https://podminky.urs.cz/item/CS_URS_2022_02/113107343"/>
    <hyperlink ref="F206" r:id="rId27" display="https://podminky.urs.cz/item/CS_URS_2022_02/121103111"/>
    <hyperlink ref="F212" r:id="rId28" display="https://podminky.urs.cz/item/CS_URS_2022_02/122252204"/>
    <hyperlink ref="F220" r:id="rId29" display="https://podminky.urs.cz/item/CS_URS_2022_02/132151104"/>
    <hyperlink ref="F225" r:id="rId30" display="https://podminky.urs.cz/item/CS_URS_2022_02/162201411"/>
    <hyperlink ref="F230" r:id="rId31" display="https://podminky.urs.cz/item/CS_URS_2022_02/162201412"/>
    <hyperlink ref="F235" r:id="rId32" display="https://podminky.urs.cz/item/CS_URS_2022_02/162201413"/>
    <hyperlink ref="F240" r:id="rId33" display="https://podminky.urs.cz/item/CS_URS_2022_02/162201414"/>
    <hyperlink ref="F245" r:id="rId34" display="https://podminky.urs.cz/item/CS_URS_2022_02/162201510"/>
    <hyperlink ref="F250" r:id="rId35" display="https://podminky.urs.cz/item/CS_URS_2022_02/162201421"/>
    <hyperlink ref="F254" r:id="rId36" display="https://podminky.urs.cz/item/CS_URS_2022_02/162201422"/>
    <hyperlink ref="F258" r:id="rId37" display="https://podminky.urs.cz/item/CS_URS_2022_02/162201423"/>
    <hyperlink ref="F262" r:id="rId38" display="https://podminky.urs.cz/item/CS_URS_2022_02/162201424"/>
    <hyperlink ref="F266" r:id="rId39" display="https://podminky.urs.cz/item/CS_URS_2022_02/162201520"/>
    <hyperlink ref="F270" r:id="rId40" display="https://podminky.urs.cz/item/CS_URS_2022_02/162301951"/>
    <hyperlink ref="F274" r:id="rId41" display="https://podminky.urs.cz/item/CS_URS_2022_02/162301952"/>
    <hyperlink ref="F278" r:id="rId42" display="https://podminky.urs.cz/item/CS_URS_2022_02/162301953"/>
    <hyperlink ref="F282" r:id="rId43" display="https://podminky.urs.cz/item/CS_URS_2022_02/162301954"/>
    <hyperlink ref="F286" r:id="rId44" display="https://podminky.urs.cz/item/CS_URS_2022_02/162301955"/>
    <hyperlink ref="F290" r:id="rId45" display="https://podminky.urs.cz/item/CS_URS_2022_02/162301971"/>
    <hyperlink ref="F295" r:id="rId46" display="https://podminky.urs.cz/item/CS_URS_2022_02/162301972"/>
    <hyperlink ref="F300" r:id="rId47" display="https://podminky.urs.cz/item/CS_URS_2022_02/162301973"/>
    <hyperlink ref="F305" r:id="rId48" display="https://podminky.urs.cz/item/CS_URS_2022_02/162301974"/>
    <hyperlink ref="F310" r:id="rId49" display="https://podminky.urs.cz/item/CS_URS_2022_02/162301975"/>
    <hyperlink ref="F315" r:id="rId50" display="https://podminky.urs.cz/item/CS_URS_2022_02/162351104"/>
    <hyperlink ref="F324" r:id="rId51" display="https://podminky.urs.cz/item/CS_URS_2022_02/162751117"/>
    <hyperlink ref="F331" r:id="rId52" display="https://podminky.urs.cz/item/CS_URS_2022_02/162751119"/>
    <hyperlink ref="F335" r:id="rId53" display="https://podminky.urs.cz/item/CS_URS_2022_02/167151111"/>
    <hyperlink ref="F340" r:id="rId54" display="https://podminky.urs.cz/item/CS_URS_2022_02/171151111"/>
    <hyperlink ref="F349" r:id="rId55" display="https://podminky.urs.cz/item/CS_URS_2022_02/171201201"/>
    <hyperlink ref="F352" r:id="rId56" display="https://podminky.urs.cz/item/CS_URS_2022_02/171201231"/>
    <hyperlink ref="F357" r:id="rId57" display="https://podminky.urs.cz/item/CS_URS_2022_02/181151321"/>
    <hyperlink ref="F363" r:id="rId58" display="https://podminky.urs.cz/item/CS_URS_2022_02/181152302"/>
    <hyperlink ref="F368" r:id="rId59" display="https://podminky.urs.cz/item/CS_URS_2022_02/181351113"/>
    <hyperlink ref="F372" r:id="rId60" display="https://podminky.urs.cz/item/CS_URS_2022_02/182151111"/>
    <hyperlink ref="F377" r:id="rId61" display="https://podminky.urs.cz/item/CS_URS_2022_02/182251101"/>
    <hyperlink ref="F381" r:id="rId62" display="https://podminky.urs.cz/item/CS_URS_2022_01/184802111"/>
    <hyperlink ref="F386" r:id="rId63" display="https://podminky.urs.cz/item/CS_URS_2022_02/211531111"/>
    <hyperlink ref="F395" r:id="rId64" display="https://podminky.urs.cz/item/CS_URS_2022_02/211971121"/>
    <hyperlink ref="F403" r:id="rId65" display="https://podminky.urs.cz/item/CS_URS_2022_02/212755214"/>
    <hyperlink ref="F416" r:id="rId66" display="https://podminky.urs.cz/item/CS_URS_2022_02/561081121"/>
    <hyperlink ref="F425" r:id="rId67" display="https://podminky.urs.cz/item/CS_URS_2022_02/564851111"/>
    <hyperlink ref="F431" r:id="rId68" display="https://podminky.urs.cz/item/CS_URS_2022_02/564861111"/>
    <hyperlink ref="F436" r:id="rId69" display="https://podminky.urs.cz/item/CS_URS_2022_02/565165121"/>
    <hyperlink ref="F440" r:id="rId70" display="https://podminky.urs.cz/item/CS_URS_2022_02/569831111"/>
    <hyperlink ref="F446" r:id="rId71" display="https://podminky.urs.cz/item/CS_URS_2022_02/569903311"/>
    <hyperlink ref="F451" r:id="rId72" display="https://podminky.urs.cz/item/CS_URS_2022_02/573111112"/>
    <hyperlink ref="F454" r:id="rId73" display="https://podminky.urs.cz/item/CS_URS_2022_02/573231108"/>
    <hyperlink ref="F457" r:id="rId74" display="https://podminky.urs.cz/item/CS_URS_2022_02/577134121"/>
    <hyperlink ref="F463" r:id="rId75" display="https://podminky.urs.cz/item/CS_URS_2022_02/912211111"/>
    <hyperlink ref="F471" r:id="rId76" display="https://podminky.urs.cz/item/CS_URS_2022_02/913121111"/>
    <hyperlink ref="F476" r:id="rId77" display="https://podminky.urs.cz/item/CS_URS_2022_02/913121211"/>
    <hyperlink ref="F481" r:id="rId78" display="https://podminky.urs.cz/item/CS_URS_2022_02/919731122"/>
    <hyperlink ref="F486" r:id="rId79" display="https://podminky.urs.cz/item/CS_URS_2022_02/919732221"/>
    <hyperlink ref="F489" r:id="rId80" display="https://podminky.urs.cz/item/CS_URS_2022_02/919735112"/>
    <hyperlink ref="F493" r:id="rId81" display="https://podminky.urs.cz/item/CS_URS_2022_02/997221551"/>
    <hyperlink ref="F498" r:id="rId82" display="https://podminky.urs.cz/item/CS_URS_2022_02/997221559"/>
    <hyperlink ref="F502" r:id="rId83" display="https://podminky.urs.cz/item/CS_URS_2022_02/997221561"/>
    <hyperlink ref="F507" r:id="rId84" display="https://podminky.urs.cz/item/CS_URS_2022_02/997221569"/>
    <hyperlink ref="F511" r:id="rId85" display="https://podminky.urs.cz/item/CS_URS_2022_02/997221658"/>
    <hyperlink ref="F522" r:id="rId86" display="https://podminky.urs.cz/item/CS_URS_2022_02/997221658.1"/>
    <hyperlink ref="F527" r:id="rId87" display="https://podminky.urs.cz/item/CS_URS_2022_02/997221873"/>
    <hyperlink ref="F531" r:id="rId88" display="https://podminky.urs.cz/item/CS_URS_2022_02/997221875"/>
    <hyperlink ref="F536" r:id="rId89" display="https://podminky.urs.cz/item/CS_URS_2022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823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825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826</v>
      </c>
      <c r="G14" s="40"/>
      <c r="H14" s="40"/>
      <c r="I14" s="144" t="s">
        <v>23</v>
      </c>
      <c r="J14" s="148" t="str">
        <f>'Rekapitulace stavby'!AN8</f>
        <v>14. 7. 2022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ROUND((SUM(BE89:BE282)),  2)</f>
        <v>0</v>
      </c>
      <c r="G35" s="40"/>
      <c r="H35" s="40"/>
      <c r="I35" s="159">
        <v>0.20999999999999999</v>
      </c>
      <c r="J35" s="158">
        <f>ROUND(((SUM(BE89:BE282))*I35),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ROUND((SUM(BF89:BF282)),  2)</f>
        <v>0</v>
      </c>
      <c r="G36" s="40"/>
      <c r="H36" s="40"/>
      <c r="I36" s="159">
        <v>0.14999999999999999</v>
      </c>
      <c r="J36" s="158">
        <f>ROUND(((SUM(BF89:BF282))*I36),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ROUND((SUM(BG89:BG282)),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ROUND((SUM(BH89:BH282)),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ROUND((SUM(BI89:BI282)),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VPC1 v k.ú. Luh nad Svatavou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luh0200 - Příprava půdy, zatravnění ploch, výsadba a ochrana dřevin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Kozly</v>
      </c>
      <c r="G56" s="42"/>
      <c r="H56" s="42"/>
      <c r="I56" s="34" t="s">
        <v>23</v>
      </c>
      <c r="J56" s="74" t="str">
        <f>IF(J14="","",J14)</f>
        <v>14. 7. 2022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ČR - Státní pozemkový úřad</v>
      </c>
      <c r="G58" s="42"/>
      <c r="H58" s="42"/>
      <c r="I58" s="34" t="s">
        <v>31</v>
      </c>
      <c r="J58" s="38" t="str">
        <f>E23</f>
        <v>Ing. Josef Bureš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Josef Bureš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827</v>
      </c>
      <c r="E64" s="179"/>
      <c r="F64" s="179"/>
      <c r="G64" s="179"/>
      <c r="H64" s="179"/>
      <c r="I64" s="179"/>
      <c r="J64" s="180">
        <f>J90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828</v>
      </c>
      <c r="E65" s="184"/>
      <c r="F65" s="184"/>
      <c r="G65" s="184"/>
      <c r="H65" s="184"/>
      <c r="I65" s="184"/>
      <c r="J65" s="185">
        <f>J91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829</v>
      </c>
      <c r="E66" s="184"/>
      <c r="F66" s="184"/>
      <c r="G66" s="184"/>
      <c r="H66" s="184"/>
      <c r="I66" s="184"/>
      <c r="J66" s="185">
        <f>J270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830</v>
      </c>
      <c r="E67" s="184"/>
      <c r="F67" s="184"/>
      <c r="G67" s="184"/>
      <c r="H67" s="184"/>
      <c r="I67" s="184"/>
      <c r="J67" s="185">
        <f>J279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118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1" t="str">
        <f>E7</f>
        <v>Polní cesta VPC1 v k.ú. Luh nad Svatavou</v>
      </c>
      <c r="F77" s="34"/>
      <c r="G77" s="34"/>
      <c r="H77" s="34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102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1" t="s">
        <v>823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824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E11</f>
        <v>luh0200 - Příprava půdy, zatravnění ploch, výsadba a ochrana dřevin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Kozly</v>
      </c>
      <c r="G83" s="42"/>
      <c r="H83" s="42"/>
      <c r="I83" s="34" t="s">
        <v>23</v>
      </c>
      <c r="J83" s="74" t="str">
        <f>IF(J14="","",J14)</f>
        <v>14. 7. 2022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ČR - Státní pozemkový úřad</v>
      </c>
      <c r="G85" s="42"/>
      <c r="H85" s="42"/>
      <c r="I85" s="34" t="s">
        <v>31</v>
      </c>
      <c r="J85" s="38" t="str">
        <f>E23</f>
        <v>Ing. Josef Bureš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IF(E20="","",E20)</f>
        <v>Vyplň údaj</v>
      </c>
      <c r="G86" s="42"/>
      <c r="H86" s="42"/>
      <c r="I86" s="34" t="s">
        <v>34</v>
      </c>
      <c r="J86" s="38" t="str">
        <f>E26</f>
        <v>Ing. Josef Bureš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119</v>
      </c>
      <c r="D88" s="190" t="s">
        <v>56</v>
      </c>
      <c r="E88" s="190" t="s">
        <v>52</v>
      </c>
      <c r="F88" s="190" t="s">
        <v>53</v>
      </c>
      <c r="G88" s="190" t="s">
        <v>120</v>
      </c>
      <c r="H88" s="190" t="s">
        <v>121</v>
      </c>
      <c r="I88" s="190" t="s">
        <v>122</v>
      </c>
      <c r="J88" s="190" t="s">
        <v>106</v>
      </c>
      <c r="K88" s="191" t="s">
        <v>123</v>
      </c>
      <c r="L88" s="192"/>
      <c r="M88" s="94" t="s">
        <v>19</v>
      </c>
      <c r="N88" s="95" t="s">
        <v>41</v>
      </c>
      <c r="O88" s="95" t="s">
        <v>124</v>
      </c>
      <c r="P88" s="95" t="s">
        <v>125</v>
      </c>
      <c r="Q88" s="95" t="s">
        <v>126</v>
      </c>
      <c r="R88" s="95" t="s">
        <v>127</v>
      </c>
      <c r="S88" s="95" t="s">
        <v>128</v>
      </c>
      <c r="T88" s="96" t="s">
        <v>129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130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</f>
        <v>0</v>
      </c>
      <c r="Q89" s="98"/>
      <c r="R89" s="195">
        <f>R90</f>
        <v>14.929522</v>
      </c>
      <c r="S89" s="98"/>
      <c r="T89" s="196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107</v>
      </c>
      <c r="BK89" s="197">
        <f>BK90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131</v>
      </c>
      <c r="F90" s="201" t="s">
        <v>831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P91+P270+P279</f>
        <v>0</v>
      </c>
      <c r="Q90" s="206"/>
      <c r="R90" s="207">
        <f>R91+R270+R279</f>
        <v>14.929522</v>
      </c>
      <c r="S90" s="206"/>
      <c r="T90" s="208">
        <f>T91+T270+T279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70</v>
      </c>
      <c r="AU90" s="210" t="s">
        <v>71</v>
      </c>
      <c r="AY90" s="209" t="s">
        <v>133</v>
      </c>
      <c r="BK90" s="211">
        <f>BK91+BK270+BK279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79</v>
      </c>
      <c r="F91" s="212" t="s">
        <v>832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SUM(P92:P269)</f>
        <v>0</v>
      </c>
      <c r="Q91" s="206"/>
      <c r="R91" s="207">
        <f>SUM(R92:R269)</f>
        <v>4.5292019999999997</v>
      </c>
      <c r="S91" s="206"/>
      <c r="T91" s="208">
        <f>SUM(T92:T269)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79</v>
      </c>
      <c r="AY91" s="209" t="s">
        <v>133</v>
      </c>
      <c r="BK91" s="211">
        <f>SUM(BK92:BK269)</f>
        <v>0</v>
      </c>
    </row>
    <row r="92" s="2" customFormat="1" ht="16.5" customHeight="1">
      <c r="A92" s="40"/>
      <c r="B92" s="41"/>
      <c r="C92" s="214" t="s">
        <v>79</v>
      </c>
      <c r="D92" s="214" t="s">
        <v>135</v>
      </c>
      <c r="E92" s="215" t="s">
        <v>833</v>
      </c>
      <c r="F92" s="216" t="s">
        <v>834</v>
      </c>
      <c r="G92" s="217" t="s">
        <v>604</v>
      </c>
      <c r="H92" s="218">
        <v>12.800000000000001</v>
      </c>
      <c r="I92" s="219"/>
      <c r="J92" s="220">
        <f>ROUND(I92*H92,2)</f>
        <v>0</v>
      </c>
      <c r="K92" s="216" t="s">
        <v>139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140</v>
      </c>
      <c r="AT92" s="225" t="s">
        <v>135</v>
      </c>
      <c r="AU92" s="225" t="s">
        <v>81</v>
      </c>
      <c r="AY92" s="19" t="s">
        <v>133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140</v>
      </c>
      <c r="BM92" s="225" t="s">
        <v>835</v>
      </c>
    </row>
    <row r="93" s="2" customFormat="1">
      <c r="A93" s="40"/>
      <c r="B93" s="41"/>
      <c r="C93" s="42"/>
      <c r="D93" s="227" t="s">
        <v>142</v>
      </c>
      <c r="E93" s="42"/>
      <c r="F93" s="228" t="s">
        <v>836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81</v>
      </c>
    </row>
    <row r="94" s="2" customFormat="1">
      <c r="A94" s="40"/>
      <c r="B94" s="41"/>
      <c r="C94" s="42"/>
      <c r="D94" s="232" t="s">
        <v>144</v>
      </c>
      <c r="E94" s="42"/>
      <c r="F94" s="233" t="s">
        <v>837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144</v>
      </c>
      <c r="AU94" s="19" t="s">
        <v>81</v>
      </c>
    </row>
    <row r="95" s="2" customFormat="1">
      <c r="A95" s="40"/>
      <c r="B95" s="41"/>
      <c r="C95" s="42"/>
      <c r="D95" s="227" t="s">
        <v>146</v>
      </c>
      <c r="E95" s="42"/>
      <c r="F95" s="234" t="s">
        <v>838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146</v>
      </c>
      <c r="AU95" s="19" t="s">
        <v>81</v>
      </c>
    </row>
    <row r="96" s="13" customFormat="1">
      <c r="A96" s="13"/>
      <c r="B96" s="235"/>
      <c r="C96" s="236"/>
      <c r="D96" s="227" t="s">
        <v>148</v>
      </c>
      <c r="E96" s="237" t="s">
        <v>19</v>
      </c>
      <c r="F96" s="238" t="s">
        <v>839</v>
      </c>
      <c r="G96" s="236"/>
      <c r="H96" s="239">
        <v>12.800000000000001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5" t="s">
        <v>148</v>
      </c>
      <c r="AU96" s="245" t="s">
        <v>81</v>
      </c>
      <c r="AV96" s="13" t="s">
        <v>81</v>
      </c>
      <c r="AW96" s="13" t="s">
        <v>33</v>
      </c>
      <c r="AX96" s="13" t="s">
        <v>79</v>
      </c>
      <c r="AY96" s="245" t="s">
        <v>133</v>
      </c>
    </row>
    <row r="97" s="2" customFormat="1" ht="16.5" customHeight="1">
      <c r="A97" s="40"/>
      <c r="B97" s="41"/>
      <c r="C97" s="214" t="s">
        <v>81</v>
      </c>
      <c r="D97" s="214" t="s">
        <v>135</v>
      </c>
      <c r="E97" s="215" t="s">
        <v>840</v>
      </c>
      <c r="F97" s="216" t="s">
        <v>841</v>
      </c>
      <c r="G97" s="217" t="s">
        <v>138</v>
      </c>
      <c r="H97" s="218">
        <v>6140</v>
      </c>
      <c r="I97" s="219"/>
      <c r="J97" s="220">
        <f>ROUND(I97*H97,2)</f>
        <v>0</v>
      </c>
      <c r="K97" s="216" t="s">
        <v>139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140</v>
      </c>
      <c r="AT97" s="225" t="s">
        <v>135</v>
      </c>
      <c r="AU97" s="225" t="s">
        <v>81</v>
      </c>
      <c r="AY97" s="19" t="s">
        <v>133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140</v>
      </c>
      <c r="BM97" s="225" t="s">
        <v>842</v>
      </c>
    </row>
    <row r="98" s="2" customFormat="1">
      <c r="A98" s="40"/>
      <c r="B98" s="41"/>
      <c r="C98" s="42"/>
      <c r="D98" s="227" t="s">
        <v>142</v>
      </c>
      <c r="E98" s="42"/>
      <c r="F98" s="228" t="s">
        <v>843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81</v>
      </c>
    </row>
    <row r="99" s="2" customFormat="1">
      <c r="A99" s="40"/>
      <c r="B99" s="41"/>
      <c r="C99" s="42"/>
      <c r="D99" s="232" t="s">
        <v>144</v>
      </c>
      <c r="E99" s="42"/>
      <c r="F99" s="233" t="s">
        <v>844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144</v>
      </c>
      <c r="AU99" s="19" t="s">
        <v>81</v>
      </c>
    </row>
    <row r="100" s="2" customFormat="1">
      <c r="A100" s="40"/>
      <c r="B100" s="41"/>
      <c r="C100" s="42"/>
      <c r="D100" s="227" t="s">
        <v>146</v>
      </c>
      <c r="E100" s="42"/>
      <c r="F100" s="234" t="s">
        <v>845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146</v>
      </c>
      <c r="AU100" s="19" t="s">
        <v>81</v>
      </c>
    </row>
    <row r="101" s="13" customFormat="1">
      <c r="A101" s="13"/>
      <c r="B101" s="235"/>
      <c r="C101" s="236"/>
      <c r="D101" s="227" t="s">
        <v>148</v>
      </c>
      <c r="E101" s="237" t="s">
        <v>19</v>
      </c>
      <c r="F101" s="238" t="s">
        <v>846</v>
      </c>
      <c r="G101" s="236"/>
      <c r="H101" s="239">
        <v>6140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5" t="s">
        <v>148</v>
      </c>
      <c r="AU101" s="245" t="s">
        <v>81</v>
      </c>
      <c r="AV101" s="13" t="s">
        <v>81</v>
      </c>
      <c r="AW101" s="13" t="s">
        <v>33</v>
      </c>
      <c r="AX101" s="13" t="s">
        <v>79</v>
      </c>
      <c r="AY101" s="245" t="s">
        <v>133</v>
      </c>
    </row>
    <row r="102" s="2" customFormat="1" ht="16.5" customHeight="1">
      <c r="A102" s="40"/>
      <c r="B102" s="41"/>
      <c r="C102" s="267" t="s">
        <v>157</v>
      </c>
      <c r="D102" s="267" t="s">
        <v>511</v>
      </c>
      <c r="E102" s="268" t="s">
        <v>847</v>
      </c>
      <c r="F102" s="269" t="s">
        <v>848</v>
      </c>
      <c r="G102" s="270" t="s">
        <v>849</v>
      </c>
      <c r="H102" s="271">
        <v>47.200000000000003</v>
      </c>
      <c r="I102" s="272"/>
      <c r="J102" s="273">
        <f>ROUND(I102*H102,2)</f>
        <v>0</v>
      </c>
      <c r="K102" s="269" t="s">
        <v>19</v>
      </c>
      <c r="L102" s="274"/>
      <c r="M102" s="275" t="s">
        <v>19</v>
      </c>
      <c r="N102" s="276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192</v>
      </c>
      <c r="AT102" s="225" t="s">
        <v>511</v>
      </c>
      <c r="AU102" s="225" t="s">
        <v>81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140</v>
      </c>
      <c r="BM102" s="225" t="s">
        <v>850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848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81</v>
      </c>
    </row>
    <row r="104" s="2" customFormat="1">
      <c r="A104" s="40"/>
      <c r="B104" s="41"/>
      <c r="C104" s="42"/>
      <c r="D104" s="227" t="s">
        <v>146</v>
      </c>
      <c r="E104" s="42"/>
      <c r="F104" s="234" t="s">
        <v>851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146</v>
      </c>
      <c r="AU104" s="19" t="s">
        <v>81</v>
      </c>
    </row>
    <row r="105" s="13" customFormat="1">
      <c r="A105" s="13"/>
      <c r="B105" s="235"/>
      <c r="C105" s="236"/>
      <c r="D105" s="227" t="s">
        <v>148</v>
      </c>
      <c r="E105" s="237" t="s">
        <v>19</v>
      </c>
      <c r="F105" s="238" t="s">
        <v>852</v>
      </c>
      <c r="G105" s="236"/>
      <c r="H105" s="239">
        <v>2360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148</v>
      </c>
      <c r="AU105" s="245" t="s">
        <v>81</v>
      </c>
      <c r="AV105" s="13" t="s">
        <v>81</v>
      </c>
      <c r="AW105" s="13" t="s">
        <v>33</v>
      </c>
      <c r="AX105" s="13" t="s">
        <v>79</v>
      </c>
      <c r="AY105" s="245" t="s">
        <v>133</v>
      </c>
    </row>
    <row r="106" s="13" customFormat="1">
      <c r="A106" s="13"/>
      <c r="B106" s="235"/>
      <c r="C106" s="236"/>
      <c r="D106" s="227" t="s">
        <v>148</v>
      </c>
      <c r="E106" s="236"/>
      <c r="F106" s="238" t="s">
        <v>853</v>
      </c>
      <c r="G106" s="236"/>
      <c r="H106" s="239">
        <v>47.200000000000003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148</v>
      </c>
      <c r="AU106" s="245" t="s">
        <v>81</v>
      </c>
      <c r="AV106" s="13" t="s">
        <v>81</v>
      </c>
      <c r="AW106" s="13" t="s">
        <v>4</v>
      </c>
      <c r="AX106" s="13" t="s">
        <v>79</v>
      </c>
      <c r="AY106" s="245" t="s">
        <v>133</v>
      </c>
    </row>
    <row r="107" s="2" customFormat="1" ht="16.5" customHeight="1">
      <c r="A107" s="40"/>
      <c r="B107" s="41"/>
      <c r="C107" s="267" t="s">
        <v>140</v>
      </c>
      <c r="D107" s="267" t="s">
        <v>511</v>
      </c>
      <c r="E107" s="268" t="s">
        <v>854</v>
      </c>
      <c r="F107" s="269" t="s">
        <v>855</v>
      </c>
      <c r="G107" s="270" t="s">
        <v>849</v>
      </c>
      <c r="H107" s="271">
        <v>22.68</v>
      </c>
      <c r="I107" s="272"/>
      <c r="J107" s="273">
        <f>ROUND(I107*H107,2)</f>
        <v>0</v>
      </c>
      <c r="K107" s="269" t="s">
        <v>19</v>
      </c>
      <c r="L107" s="274"/>
      <c r="M107" s="275" t="s">
        <v>19</v>
      </c>
      <c r="N107" s="276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192</v>
      </c>
      <c r="AT107" s="225" t="s">
        <v>511</v>
      </c>
      <c r="AU107" s="225" t="s">
        <v>81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140</v>
      </c>
      <c r="BM107" s="225" t="s">
        <v>856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855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81</v>
      </c>
    </row>
    <row r="109" s="2" customFormat="1">
      <c r="A109" s="40"/>
      <c r="B109" s="41"/>
      <c r="C109" s="42"/>
      <c r="D109" s="227" t="s">
        <v>146</v>
      </c>
      <c r="E109" s="42"/>
      <c r="F109" s="234" t="s">
        <v>857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146</v>
      </c>
      <c r="AU109" s="19" t="s">
        <v>81</v>
      </c>
    </row>
    <row r="110" s="13" customFormat="1">
      <c r="A110" s="13"/>
      <c r="B110" s="235"/>
      <c r="C110" s="236"/>
      <c r="D110" s="227" t="s">
        <v>148</v>
      </c>
      <c r="E110" s="237" t="s">
        <v>19</v>
      </c>
      <c r="F110" s="238" t="s">
        <v>858</v>
      </c>
      <c r="G110" s="236"/>
      <c r="H110" s="239">
        <v>3780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5" t="s">
        <v>148</v>
      </c>
      <c r="AU110" s="245" t="s">
        <v>81</v>
      </c>
      <c r="AV110" s="13" t="s">
        <v>81</v>
      </c>
      <c r="AW110" s="13" t="s">
        <v>33</v>
      </c>
      <c r="AX110" s="13" t="s">
        <v>79</v>
      </c>
      <c r="AY110" s="245" t="s">
        <v>133</v>
      </c>
    </row>
    <row r="111" s="13" customFormat="1">
      <c r="A111" s="13"/>
      <c r="B111" s="235"/>
      <c r="C111" s="236"/>
      <c r="D111" s="227" t="s">
        <v>148</v>
      </c>
      <c r="E111" s="236"/>
      <c r="F111" s="238" t="s">
        <v>859</v>
      </c>
      <c r="G111" s="236"/>
      <c r="H111" s="239">
        <v>22.68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148</v>
      </c>
      <c r="AU111" s="245" t="s">
        <v>81</v>
      </c>
      <c r="AV111" s="13" t="s">
        <v>81</v>
      </c>
      <c r="AW111" s="13" t="s">
        <v>4</v>
      </c>
      <c r="AX111" s="13" t="s">
        <v>79</v>
      </c>
      <c r="AY111" s="245" t="s">
        <v>133</v>
      </c>
    </row>
    <row r="112" s="2" customFormat="1" ht="21.75" customHeight="1">
      <c r="A112" s="40"/>
      <c r="B112" s="41"/>
      <c r="C112" s="214" t="s">
        <v>171</v>
      </c>
      <c r="D112" s="214" t="s">
        <v>135</v>
      </c>
      <c r="E112" s="215" t="s">
        <v>860</v>
      </c>
      <c r="F112" s="216" t="s">
        <v>861</v>
      </c>
      <c r="G112" s="217" t="s">
        <v>160</v>
      </c>
      <c r="H112" s="218">
        <v>51</v>
      </c>
      <c r="I112" s="219"/>
      <c r="J112" s="220">
        <f>ROUND(I112*H112,2)</f>
        <v>0</v>
      </c>
      <c r="K112" s="216" t="s">
        <v>139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140</v>
      </c>
      <c r="AT112" s="225" t="s">
        <v>135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140</v>
      </c>
      <c r="BM112" s="225" t="s">
        <v>862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863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32" t="s">
        <v>144</v>
      </c>
      <c r="E114" s="42"/>
      <c r="F114" s="233" t="s">
        <v>864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81</v>
      </c>
    </row>
    <row r="115" s="2" customFormat="1">
      <c r="A115" s="40"/>
      <c r="B115" s="41"/>
      <c r="C115" s="42"/>
      <c r="D115" s="227" t="s">
        <v>146</v>
      </c>
      <c r="E115" s="42"/>
      <c r="F115" s="234" t="s">
        <v>865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81</v>
      </c>
    </row>
    <row r="116" s="13" customFormat="1">
      <c r="A116" s="13"/>
      <c r="B116" s="235"/>
      <c r="C116" s="236"/>
      <c r="D116" s="227" t="s">
        <v>148</v>
      </c>
      <c r="E116" s="237" t="s">
        <v>19</v>
      </c>
      <c r="F116" s="238" t="s">
        <v>469</v>
      </c>
      <c r="G116" s="236"/>
      <c r="H116" s="239">
        <v>51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148</v>
      </c>
      <c r="AU116" s="245" t="s">
        <v>81</v>
      </c>
      <c r="AV116" s="13" t="s">
        <v>81</v>
      </c>
      <c r="AW116" s="13" t="s">
        <v>33</v>
      </c>
      <c r="AX116" s="13" t="s">
        <v>79</v>
      </c>
      <c r="AY116" s="245" t="s">
        <v>133</v>
      </c>
    </row>
    <row r="117" s="2" customFormat="1" ht="21.75" customHeight="1">
      <c r="A117" s="40"/>
      <c r="B117" s="41"/>
      <c r="C117" s="214" t="s">
        <v>179</v>
      </c>
      <c r="D117" s="214" t="s">
        <v>135</v>
      </c>
      <c r="E117" s="215" t="s">
        <v>866</v>
      </c>
      <c r="F117" s="216" t="s">
        <v>867</v>
      </c>
      <c r="G117" s="217" t="s">
        <v>160</v>
      </c>
      <c r="H117" s="218">
        <v>31</v>
      </c>
      <c r="I117" s="219"/>
      <c r="J117" s="220">
        <f>ROUND(I117*H117,2)</f>
        <v>0</v>
      </c>
      <c r="K117" s="216" t="s">
        <v>139</v>
      </c>
      <c r="L117" s="46"/>
      <c r="M117" s="221" t="s">
        <v>19</v>
      </c>
      <c r="N117" s="222" t="s">
        <v>42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140</v>
      </c>
      <c r="AT117" s="225" t="s">
        <v>135</v>
      </c>
      <c r="AU117" s="225" t="s">
        <v>81</v>
      </c>
      <c r="AY117" s="19" t="s">
        <v>133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140</v>
      </c>
      <c r="BM117" s="225" t="s">
        <v>868</v>
      </c>
    </row>
    <row r="118" s="2" customFormat="1">
      <c r="A118" s="40"/>
      <c r="B118" s="41"/>
      <c r="C118" s="42"/>
      <c r="D118" s="227" t="s">
        <v>142</v>
      </c>
      <c r="E118" s="42"/>
      <c r="F118" s="228" t="s">
        <v>869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81</v>
      </c>
    </row>
    <row r="119" s="2" customFormat="1">
      <c r="A119" s="40"/>
      <c r="B119" s="41"/>
      <c r="C119" s="42"/>
      <c r="D119" s="232" t="s">
        <v>144</v>
      </c>
      <c r="E119" s="42"/>
      <c r="F119" s="233" t="s">
        <v>870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144</v>
      </c>
      <c r="AU119" s="19" t="s">
        <v>81</v>
      </c>
    </row>
    <row r="120" s="2" customFormat="1">
      <c r="A120" s="40"/>
      <c r="B120" s="41"/>
      <c r="C120" s="42"/>
      <c r="D120" s="227" t="s">
        <v>146</v>
      </c>
      <c r="E120" s="42"/>
      <c r="F120" s="234" t="s">
        <v>871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146</v>
      </c>
      <c r="AU120" s="19" t="s">
        <v>81</v>
      </c>
    </row>
    <row r="121" s="13" customFormat="1">
      <c r="A121" s="13"/>
      <c r="B121" s="235"/>
      <c r="C121" s="236"/>
      <c r="D121" s="227" t="s">
        <v>148</v>
      </c>
      <c r="E121" s="237" t="s">
        <v>19</v>
      </c>
      <c r="F121" s="238" t="s">
        <v>342</v>
      </c>
      <c r="G121" s="236"/>
      <c r="H121" s="239">
        <v>31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148</v>
      </c>
      <c r="AU121" s="245" t="s">
        <v>81</v>
      </c>
      <c r="AV121" s="13" t="s">
        <v>81</v>
      </c>
      <c r="AW121" s="13" t="s">
        <v>33</v>
      </c>
      <c r="AX121" s="13" t="s">
        <v>79</v>
      </c>
      <c r="AY121" s="245" t="s">
        <v>133</v>
      </c>
    </row>
    <row r="122" s="2" customFormat="1" ht="16.5" customHeight="1">
      <c r="A122" s="40"/>
      <c r="B122" s="41"/>
      <c r="C122" s="214" t="s">
        <v>185</v>
      </c>
      <c r="D122" s="214" t="s">
        <v>135</v>
      </c>
      <c r="E122" s="215" t="s">
        <v>872</v>
      </c>
      <c r="F122" s="216" t="s">
        <v>873</v>
      </c>
      <c r="G122" s="217" t="s">
        <v>138</v>
      </c>
      <c r="H122" s="218">
        <v>3780</v>
      </c>
      <c r="I122" s="219"/>
      <c r="J122" s="220">
        <f>ROUND(I122*H122,2)</f>
        <v>0</v>
      </c>
      <c r="K122" s="216" t="s">
        <v>139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140</v>
      </c>
      <c r="AT122" s="225" t="s">
        <v>135</v>
      </c>
      <c r="AU122" s="225" t="s">
        <v>81</v>
      </c>
      <c r="AY122" s="19" t="s">
        <v>133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140</v>
      </c>
      <c r="BM122" s="225" t="s">
        <v>874</v>
      </c>
    </row>
    <row r="123" s="2" customFormat="1">
      <c r="A123" s="40"/>
      <c r="B123" s="41"/>
      <c r="C123" s="42"/>
      <c r="D123" s="227" t="s">
        <v>142</v>
      </c>
      <c r="E123" s="42"/>
      <c r="F123" s="228" t="s">
        <v>875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142</v>
      </c>
      <c r="AU123" s="19" t="s">
        <v>81</v>
      </c>
    </row>
    <row r="124" s="2" customFormat="1">
      <c r="A124" s="40"/>
      <c r="B124" s="41"/>
      <c r="C124" s="42"/>
      <c r="D124" s="232" t="s">
        <v>144</v>
      </c>
      <c r="E124" s="42"/>
      <c r="F124" s="233" t="s">
        <v>876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81</v>
      </c>
    </row>
    <row r="125" s="2" customFormat="1">
      <c r="A125" s="40"/>
      <c r="B125" s="41"/>
      <c r="C125" s="42"/>
      <c r="D125" s="227" t="s">
        <v>146</v>
      </c>
      <c r="E125" s="42"/>
      <c r="F125" s="234" t="s">
        <v>877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146</v>
      </c>
      <c r="AU125" s="19" t="s">
        <v>81</v>
      </c>
    </row>
    <row r="126" s="14" customFormat="1">
      <c r="A126" s="14"/>
      <c r="B126" s="246"/>
      <c r="C126" s="247"/>
      <c r="D126" s="227" t="s">
        <v>148</v>
      </c>
      <c r="E126" s="248" t="s">
        <v>19</v>
      </c>
      <c r="F126" s="249" t="s">
        <v>321</v>
      </c>
      <c r="G126" s="247"/>
      <c r="H126" s="248" t="s">
        <v>19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148</v>
      </c>
      <c r="AU126" s="255" t="s">
        <v>81</v>
      </c>
      <c r="AV126" s="14" t="s">
        <v>79</v>
      </c>
      <c r="AW126" s="14" t="s">
        <v>33</v>
      </c>
      <c r="AX126" s="14" t="s">
        <v>71</v>
      </c>
      <c r="AY126" s="255" t="s">
        <v>133</v>
      </c>
    </row>
    <row r="127" s="13" customFormat="1">
      <c r="A127" s="13"/>
      <c r="B127" s="235"/>
      <c r="C127" s="236"/>
      <c r="D127" s="227" t="s">
        <v>148</v>
      </c>
      <c r="E127" s="237" t="s">
        <v>19</v>
      </c>
      <c r="F127" s="238" t="s">
        <v>858</v>
      </c>
      <c r="G127" s="236"/>
      <c r="H127" s="239">
        <v>3780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148</v>
      </c>
      <c r="AU127" s="245" t="s">
        <v>81</v>
      </c>
      <c r="AV127" s="13" t="s">
        <v>81</v>
      </c>
      <c r="AW127" s="13" t="s">
        <v>33</v>
      </c>
      <c r="AX127" s="13" t="s">
        <v>79</v>
      </c>
      <c r="AY127" s="245" t="s">
        <v>133</v>
      </c>
    </row>
    <row r="128" s="2" customFormat="1" ht="16.5" customHeight="1">
      <c r="A128" s="40"/>
      <c r="B128" s="41"/>
      <c r="C128" s="214" t="s">
        <v>192</v>
      </c>
      <c r="D128" s="214" t="s">
        <v>135</v>
      </c>
      <c r="E128" s="215" t="s">
        <v>878</v>
      </c>
      <c r="F128" s="216" t="s">
        <v>879</v>
      </c>
      <c r="G128" s="217" t="s">
        <v>138</v>
      </c>
      <c r="H128" s="218">
        <v>7560</v>
      </c>
      <c r="I128" s="219"/>
      <c r="J128" s="220">
        <f>ROUND(I128*H128,2)</f>
        <v>0</v>
      </c>
      <c r="K128" s="216" t="s">
        <v>139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140</v>
      </c>
      <c r="AT128" s="225" t="s">
        <v>135</v>
      </c>
      <c r="AU128" s="225" t="s">
        <v>81</v>
      </c>
      <c r="AY128" s="19" t="s">
        <v>133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140</v>
      </c>
      <c r="BM128" s="225" t="s">
        <v>880</v>
      </c>
    </row>
    <row r="129" s="2" customFormat="1">
      <c r="A129" s="40"/>
      <c r="B129" s="41"/>
      <c r="C129" s="42"/>
      <c r="D129" s="227" t="s">
        <v>142</v>
      </c>
      <c r="E129" s="42"/>
      <c r="F129" s="228" t="s">
        <v>881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142</v>
      </c>
      <c r="AU129" s="19" t="s">
        <v>81</v>
      </c>
    </row>
    <row r="130" s="2" customFormat="1">
      <c r="A130" s="40"/>
      <c r="B130" s="41"/>
      <c r="C130" s="42"/>
      <c r="D130" s="232" t="s">
        <v>144</v>
      </c>
      <c r="E130" s="42"/>
      <c r="F130" s="233" t="s">
        <v>882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144</v>
      </c>
      <c r="AU130" s="19" t="s">
        <v>81</v>
      </c>
    </row>
    <row r="131" s="2" customFormat="1">
      <c r="A131" s="40"/>
      <c r="B131" s="41"/>
      <c r="C131" s="42"/>
      <c r="D131" s="227" t="s">
        <v>146</v>
      </c>
      <c r="E131" s="42"/>
      <c r="F131" s="234" t="s">
        <v>883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146</v>
      </c>
      <c r="AU131" s="19" t="s">
        <v>81</v>
      </c>
    </row>
    <row r="132" s="13" customFormat="1">
      <c r="A132" s="13"/>
      <c r="B132" s="235"/>
      <c r="C132" s="236"/>
      <c r="D132" s="227" t="s">
        <v>148</v>
      </c>
      <c r="E132" s="236"/>
      <c r="F132" s="238" t="s">
        <v>884</v>
      </c>
      <c r="G132" s="236"/>
      <c r="H132" s="239">
        <v>7560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148</v>
      </c>
      <c r="AU132" s="245" t="s">
        <v>81</v>
      </c>
      <c r="AV132" s="13" t="s">
        <v>81</v>
      </c>
      <c r="AW132" s="13" t="s">
        <v>4</v>
      </c>
      <c r="AX132" s="13" t="s">
        <v>79</v>
      </c>
      <c r="AY132" s="245" t="s">
        <v>133</v>
      </c>
    </row>
    <row r="133" s="2" customFormat="1" ht="16.5" customHeight="1">
      <c r="A133" s="40"/>
      <c r="B133" s="41"/>
      <c r="C133" s="214" t="s">
        <v>198</v>
      </c>
      <c r="D133" s="214" t="s">
        <v>135</v>
      </c>
      <c r="E133" s="215" t="s">
        <v>885</v>
      </c>
      <c r="F133" s="216" t="s">
        <v>886</v>
      </c>
      <c r="G133" s="217" t="s">
        <v>138</v>
      </c>
      <c r="H133" s="218">
        <v>2360</v>
      </c>
      <c r="I133" s="219"/>
      <c r="J133" s="220">
        <f>ROUND(I133*H133,2)</f>
        <v>0</v>
      </c>
      <c r="K133" s="216" t="s">
        <v>139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140</v>
      </c>
      <c r="AT133" s="225" t="s">
        <v>135</v>
      </c>
      <c r="AU133" s="225" t="s">
        <v>81</v>
      </c>
      <c r="AY133" s="19" t="s">
        <v>133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140</v>
      </c>
      <c r="BM133" s="225" t="s">
        <v>887</v>
      </c>
    </row>
    <row r="134" s="2" customFormat="1">
      <c r="A134" s="40"/>
      <c r="B134" s="41"/>
      <c r="C134" s="42"/>
      <c r="D134" s="227" t="s">
        <v>142</v>
      </c>
      <c r="E134" s="42"/>
      <c r="F134" s="228" t="s">
        <v>888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142</v>
      </c>
      <c r="AU134" s="19" t="s">
        <v>81</v>
      </c>
    </row>
    <row r="135" s="2" customFormat="1">
      <c r="A135" s="40"/>
      <c r="B135" s="41"/>
      <c r="C135" s="42"/>
      <c r="D135" s="232" t="s">
        <v>144</v>
      </c>
      <c r="E135" s="42"/>
      <c r="F135" s="233" t="s">
        <v>889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144</v>
      </c>
      <c r="AU135" s="19" t="s">
        <v>81</v>
      </c>
    </row>
    <row r="136" s="2" customFormat="1">
      <c r="A136" s="40"/>
      <c r="B136" s="41"/>
      <c r="C136" s="42"/>
      <c r="D136" s="227" t="s">
        <v>146</v>
      </c>
      <c r="E136" s="42"/>
      <c r="F136" s="234" t="s">
        <v>851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146</v>
      </c>
      <c r="AU136" s="19" t="s">
        <v>81</v>
      </c>
    </row>
    <row r="137" s="13" customFormat="1">
      <c r="A137" s="13"/>
      <c r="B137" s="235"/>
      <c r="C137" s="236"/>
      <c r="D137" s="227" t="s">
        <v>148</v>
      </c>
      <c r="E137" s="237" t="s">
        <v>19</v>
      </c>
      <c r="F137" s="238" t="s">
        <v>852</v>
      </c>
      <c r="G137" s="236"/>
      <c r="H137" s="239">
        <v>2360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148</v>
      </c>
      <c r="AU137" s="245" t="s">
        <v>81</v>
      </c>
      <c r="AV137" s="13" t="s">
        <v>81</v>
      </c>
      <c r="AW137" s="13" t="s">
        <v>33</v>
      </c>
      <c r="AX137" s="13" t="s">
        <v>79</v>
      </c>
      <c r="AY137" s="245" t="s">
        <v>133</v>
      </c>
    </row>
    <row r="138" s="2" customFormat="1" ht="16.5" customHeight="1">
      <c r="A138" s="40"/>
      <c r="B138" s="41"/>
      <c r="C138" s="214" t="s">
        <v>204</v>
      </c>
      <c r="D138" s="214" t="s">
        <v>135</v>
      </c>
      <c r="E138" s="215" t="s">
        <v>890</v>
      </c>
      <c r="F138" s="216" t="s">
        <v>891</v>
      </c>
      <c r="G138" s="217" t="s">
        <v>160</v>
      </c>
      <c r="H138" s="218">
        <v>51</v>
      </c>
      <c r="I138" s="219"/>
      <c r="J138" s="220">
        <f>ROUND(I138*H138,2)</f>
        <v>0</v>
      </c>
      <c r="K138" s="216" t="s">
        <v>139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140</v>
      </c>
      <c r="AT138" s="225" t="s">
        <v>135</v>
      </c>
      <c r="AU138" s="225" t="s">
        <v>81</v>
      </c>
      <c r="AY138" s="19" t="s">
        <v>133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140</v>
      </c>
      <c r="BM138" s="225" t="s">
        <v>892</v>
      </c>
    </row>
    <row r="139" s="2" customFormat="1">
      <c r="A139" s="40"/>
      <c r="B139" s="41"/>
      <c r="C139" s="42"/>
      <c r="D139" s="227" t="s">
        <v>142</v>
      </c>
      <c r="E139" s="42"/>
      <c r="F139" s="228" t="s">
        <v>893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81</v>
      </c>
    </row>
    <row r="140" s="2" customFormat="1">
      <c r="A140" s="40"/>
      <c r="B140" s="41"/>
      <c r="C140" s="42"/>
      <c r="D140" s="232" t="s">
        <v>144</v>
      </c>
      <c r="E140" s="42"/>
      <c r="F140" s="233" t="s">
        <v>894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144</v>
      </c>
      <c r="AU140" s="19" t="s">
        <v>81</v>
      </c>
    </row>
    <row r="141" s="2" customFormat="1">
      <c r="A141" s="40"/>
      <c r="B141" s="41"/>
      <c r="C141" s="42"/>
      <c r="D141" s="227" t="s">
        <v>146</v>
      </c>
      <c r="E141" s="42"/>
      <c r="F141" s="234" t="s">
        <v>895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146</v>
      </c>
      <c r="AU141" s="19" t="s">
        <v>81</v>
      </c>
    </row>
    <row r="142" s="13" customFormat="1">
      <c r="A142" s="13"/>
      <c r="B142" s="235"/>
      <c r="C142" s="236"/>
      <c r="D142" s="227" t="s">
        <v>148</v>
      </c>
      <c r="E142" s="237" t="s">
        <v>19</v>
      </c>
      <c r="F142" s="238" t="s">
        <v>469</v>
      </c>
      <c r="G142" s="236"/>
      <c r="H142" s="239">
        <v>51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148</v>
      </c>
      <c r="AU142" s="245" t="s">
        <v>81</v>
      </c>
      <c r="AV142" s="13" t="s">
        <v>81</v>
      </c>
      <c r="AW142" s="13" t="s">
        <v>33</v>
      </c>
      <c r="AX142" s="13" t="s">
        <v>79</v>
      </c>
      <c r="AY142" s="245" t="s">
        <v>133</v>
      </c>
    </row>
    <row r="143" s="2" customFormat="1" ht="16.5" customHeight="1">
      <c r="A143" s="40"/>
      <c r="B143" s="41"/>
      <c r="C143" s="214" t="s">
        <v>191</v>
      </c>
      <c r="D143" s="214" t="s">
        <v>135</v>
      </c>
      <c r="E143" s="215" t="s">
        <v>896</v>
      </c>
      <c r="F143" s="216" t="s">
        <v>897</v>
      </c>
      <c r="G143" s="217" t="s">
        <v>160</v>
      </c>
      <c r="H143" s="218">
        <v>31</v>
      </c>
      <c r="I143" s="219"/>
      <c r="J143" s="220">
        <f>ROUND(I143*H143,2)</f>
        <v>0</v>
      </c>
      <c r="K143" s="216" t="s">
        <v>139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140</v>
      </c>
      <c r="AT143" s="225" t="s">
        <v>135</v>
      </c>
      <c r="AU143" s="225" t="s">
        <v>81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140</v>
      </c>
      <c r="BM143" s="225" t="s">
        <v>898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899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81</v>
      </c>
    </row>
    <row r="145" s="2" customFormat="1">
      <c r="A145" s="40"/>
      <c r="B145" s="41"/>
      <c r="C145" s="42"/>
      <c r="D145" s="232" t="s">
        <v>144</v>
      </c>
      <c r="E145" s="42"/>
      <c r="F145" s="233" t="s">
        <v>900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144</v>
      </c>
      <c r="AU145" s="19" t="s">
        <v>81</v>
      </c>
    </row>
    <row r="146" s="2" customFormat="1">
      <c r="A146" s="40"/>
      <c r="B146" s="41"/>
      <c r="C146" s="42"/>
      <c r="D146" s="227" t="s">
        <v>146</v>
      </c>
      <c r="E146" s="42"/>
      <c r="F146" s="234" t="s">
        <v>901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81</v>
      </c>
    </row>
    <row r="147" s="13" customFormat="1">
      <c r="A147" s="13"/>
      <c r="B147" s="235"/>
      <c r="C147" s="236"/>
      <c r="D147" s="227" t="s">
        <v>148</v>
      </c>
      <c r="E147" s="237" t="s">
        <v>19</v>
      </c>
      <c r="F147" s="238" t="s">
        <v>342</v>
      </c>
      <c r="G147" s="236"/>
      <c r="H147" s="239">
        <v>31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148</v>
      </c>
      <c r="AU147" s="245" t="s">
        <v>81</v>
      </c>
      <c r="AV147" s="13" t="s">
        <v>81</v>
      </c>
      <c r="AW147" s="13" t="s">
        <v>33</v>
      </c>
      <c r="AX147" s="13" t="s">
        <v>79</v>
      </c>
      <c r="AY147" s="245" t="s">
        <v>133</v>
      </c>
    </row>
    <row r="148" s="2" customFormat="1" ht="16.5" customHeight="1">
      <c r="A148" s="40"/>
      <c r="B148" s="41"/>
      <c r="C148" s="267" t="s">
        <v>215</v>
      </c>
      <c r="D148" s="267" t="s">
        <v>511</v>
      </c>
      <c r="E148" s="268" t="s">
        <v>902</v>
      </c>
      <c r="F148" s="269" t="s">
        <v>903</v>
      </c>
      <c r="G148" s="270" t="s">
        <v>160</v>
      </c>
      <c r="H148" s="271">
        <v>16</v>
      </c>
      <c r="I148" s="272"/>
      <c r="J148" s="273">
        <f>ROUND(I148*H148,2)</f>
        <v>0</v>
      </c>
      <c r="K148" s="269" t="s">
        <v>19</v>
      </c>
      <c r="L148" s="274"/>
      <c r="M148" s="275" t="s">
        <v>19</v>
      </c>
      <c r="N148" s="276" t="s">
        <v>42</v>
      </c>
      <c r="O148" s="86"/>
      <c r="P148" s="223">
        <f>O148*H148</f>
        <v>0</v>
      </c>
      <c r="Q148" s="223">
        <v>0.025000000000000001</v>
      </c>
      <c r="R148" s="223">
        <f>Q148*H148</f>
        <v>0.40000000000000002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192</v>
      </c>
      <c r="AT148" s="225" t="s">
        <v>511</v>
      </c>
      <c r="AU148" s="225" t="s">
        <v>81</v>
      </c>
      <c r="AY148" s="19" t="s">
        <v>133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140</v>
      </c>
      <c r="BM148" s="225" t="s">
        <v>904</v>
      </c>
    </row>
    <row r="149" s="2" customFormat="1">
      <c r="A149" s="40"/>
      <c r="B149" s="41"/>
      <c r="C149" s="42"/>
      <c r="D149" s="227" t="s">
        <v>142</v>
      </c>
      <c r="E149" s="42"/>
      <c r="F149" s="228" t="s">
        <v>903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142</v>
      </c>
      <c r="AU149" s="19" t="s">
        <v>81</v>
      </c>
    </row>
    <row r="150" s="13" customFormat="1">
      <c r="A150" s="13"/>
      <c r="B150" s="235"/>
      <c r="C150" s="236"/>
      <c r="D150" s="227" t="s">
        <v>148</v>
      </c>
      <c r="E150" s="237" t="s">
        <v>19</v>
      </c>
      <c r="F150" s="238" t="s">
        <v>241</v>
      </c>
      <c r="G150" s="236"/>
      <c r="H150" s="239">
        <v>16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148</v>
      </c>
      <c r="AU150" s="245" t="s">
        <v>81</v>
      </c>
      <c r="AV150" s="13" t="s">
        <v>81</v>
      </c>
      <c r="AW150" s="13" t="s">
        <v>33</v>
      </c>
      <c r="AX150" s="13" t="s">
        <v>79</v>
      </c>
      <c r="AY150" s="245" t="s">
        <v>133</v>
      </c>
    </row>
    <row r="151" s="2" customFormat="1" ht="16.5" customHeight="1">
      <c r="A151" s="40"/>
      <c r="B151" s="41"/>
      <c r="C151" s="267" t="s">
        <v>222</v>
      </c>
      <c r="D151" s="267" t="s">
        <v>511</v>
      </c>
      <c r="E151" s="268" t="s">
        <v>905</v>
      </c>
      <c r="F151" s="269" t="s">
        <v>906</v>
      </c>
      <c r="G151" s="270" t="s">
        <v>160</v>
      </c>
      <c r="H151" s="271">
        <v>15</v>
      </c>
      <c r="I151" s="272"/>
      <c r="J151" s="273">
        <f>ROUND(I151*H151,2)</f>
        <v>0</v>
      </c>
      <c r="K151" s="269" t="s">
        <v>19</v>
      </c>
      <c r="L151" s="274"/>
      <c r="M151" s="275" t="s">
        <v>19</v>
      </c>
      <c r="N151" s="276" t="s">
        <v>42</v>
      </c>
      <c r="O151" s="86"/>
      <c r="P151" s="223">
        <f>O151*H151</f>
        <v>0</v>
      </c>
      <c r="Q151" s="223">
        <v>0.025000000000000001</v>
      </c>
      <c r="R151" s="223">
        <f>Q151*H151</f>
        <v>0.375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192</v>
      </c>
      <c r="AT151" s="225" t="s">
        <v>511</v>
      </c>
      <c r="AU151" s="225" t="s">
        <v>81</v>
      </c>
      <c r="AY151" s="19" t="s">
        <v>133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140</v>
      </c>
      <c r="BM151" s="225" t="s">
        <v>907</v>
      </c>
    </row>
    <row r="152" s="2" customFormat="1">
      <c r="A152" s="40"/>
      <c r="B152" s="41"/>
      <c r="C152" s="42"/>
      <c r="D152" s="227" t="s">
        <v>142</v>
      </c>
      <c r="E152" s="42"/>
      <c r="F152" s="228" t="s">
        <v>906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81</v>
      </c>
    </row>
    <row r="153" s="13" customFormat="1">
      <c r="A153" s="13"/>
      <c r="B153" s="235"/>
      <c r="C153" s="236"/>
      <c r="D153" s="227" t="s">
        <v>148</v>
      </c>
      <c r="E153" s="237" t="s">
        <v>19</v>
      </c>
      <c r="F153" s="238" t="s">
        <v>8</v>
      </c>
      <c r="G153" s="236"/>
      <c r="H153" s="239">
        <v>15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148</v>
      </c>
      <c r="AU153" s="245" t="s">
        <v>81</v>
      </c>
      <c r="AV153" s="13" t="s">
        <v>81</v>
      </c>
      <c r="AW153" s="13" t="s">
        <v>33</v>
      </c>
      <c r="AX153" s="13" t="s">
        <v>79</v>
      </c>
      <c r="AY153" s="245" t="s">
        <v>133</v>
      </c>
    </row>
    <row r="154" s="2" customFormat="1" ht="16.5" customHeight="1">
      <c r="A154" s="40"/>
      <c r="B154" s="41"/>
      <c r="C154" s="267" t="s">
        <v>230</v>
      </c>
      <c r="D154" s="267" t="s">
        <v>511</v>
      </c>
      <c r="E154" s="268" t="s">
        <v>908</v>
      </c>
      <c r="F154" s="269" t="s">
        <v>909</v>
      </c>
      <c r="G154" s="270" t="s">
        <v>160</v>
      </c>
      <c r="H154" s="271">
        <v>8</v>
      </c>
      <c r="I154" s="272"/>
      <c r="J154" s="273">
        <f>ROUND(I154*H154,2)</f>
        <v>0</v>
      </c>
      <c r="K154" s="269" t="s">
        <v>19</v>
      </c>
      <c r="L154" s="274"/>
      <c r="M154" s="275" t="s">
        <v>19</v>
      </c>
      <c r="N154" s="276" t="s">
        <v>42</v>
      </c>
      <c r="O154" s="86"/>
      <c r="P154" s="223">
        <f>O154*H154</f>
        <v>0</v>
      </c>
      <c r="Q154" s="223">
        <v>0.025000000000000001</v>
      </c>
      <c r="R154" s="223">
        <f>Q154*H154</f>
        <v>0.20000000000000001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192</v>
      </c>
      <c r="AT154" s="225" t="s">
        <v>511</v>
      </c>
      <c r="AU154" s="225" t="s">
        <v>81</v>
      </c>
      <c r="AY154" s="19" t="s">
        <v>133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140</v>
      </c>
      <c r="BM154" s="225" t="s">
        <v>910</v>
      </c>
    </row>
    <row r="155" s="2" customFormat="1">
      <c r="A155" s="40"/>
      <c r="B155" s="41"/>
      <c r="C155" s="42"/>
      <c r="D155" s="227" t="s">
        <v>142</v>
      </c>
      <c r="E155" s="42"/>
      <c r="F155" s="228" t="s">
        <v>909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142</v>
      </c>
      <c r="AU155" s="19" t="s">
        <v>81</v>
      </c>
    </row>
    <row r="156" s="13" customFormat="1">
      <c r="A156" s="13"/>
      <c r="B156" s="235"/>
      <c r="C156" s="236"/>
      <c r="D156" s="227" t="s">
        <v>148</v>
      </c>
      <c r="E156" s="237" t="s">
        <v>19</v>
      </c>
      <c r="F156" s="238" t="s">
        <v>192</v>
      </c>
      <c r="G156" s="236"/>
      <c r="H156" s="239">
        <v>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148</v>
      </c>
      <c r="AU156" s="245" t="s">
        <v>81</v>
      </c>
      <c r="AV156" s="13" t="s">
        <v>81</v>
      </c>
      <c r="AW156" s="13" t="s">
        <v>33</v>
      </c>
      <c r="AX156" s="13" t="s">
        <v>79</v>
      </c>
      <c r="AY156" s="245" t="s">
        <v>133</v>
      </c>
    </row>
    <row r="157" s="2" customFormat="1" ht="16.5" customHeight="1">
      <c r="A157" s="40"/>
      <c r="B157" s="41"/>
      <c r="C157" s="267" t="s">
        <v>8</v>
      </c>
      <c r="D157" s="267" t="s">
        <v>511</v>
      </c>
      <c r="E157" s="268" t="s">
        <v>911</v>
      </c>
      <c r="F157" s="269" t="s">
        <v>912</v>
      </c>
      <c r="G157" s="270" t="s">
        <v>160</v>
      </c>
      <c r="H157" s="271">
        <v>15</v>
      </c>
      <c r="I157" s="272"/>
      <c r="J157" s="273">
        <f>ROUND(I157*H157,2)</f>
        <v>0</v>
      </c>
      <c r="K157" s="269" t="s">
        <v>19</v>
      </c>
      <c r="L157" s="274"/>
      <c r="M157" s="275" t="s">
        <v>19</v>
      </c>
      <c r="N157" s="276" t="s">
        <v>42</v>
      </c>
      <c r="O157" s="86"/>
      <c r="P157" s="223">
        <f>O157*H157</f>
        <v>0</v>
      </c>
      <c r="Q157" s="223">
        <v>0.025000000000000001</v>
      </c>
      <c r="R157" s="223">
        <f>Q157*H157</f>
        <v>0.375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192</v>
      </c>
      <c r="AT157" s="225" t="s">
        <v>511</v>
      </c>
      <c r="AU157" s="225" t="s">
        <v>81</v>
      </c>
      <c r="AY157" s="19" t="s">
        <v>133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140</v>
      </c>
      <c r="BM157" s="225" t="s">
        <v>913</v>
      </c>
    </row>
    <row r="158" s="2" customFormat="1">
      <c r="A158" s="40"/>
      <c r="B158" s="41"/>
      <c r="C158" s="42"/>
      <c r="D158" s="227" t="s">
        <v>142</v>
      </c>
      <c r="E158" s="42"/>
      <c r="F158" s="228" t="s">
        <v>912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81</v>
      </c>
    </row>
    <row r="159" s="13" customFormat="1">
      <c r="A159" s="13"/>
      <c r="B159" s="235"/>
      <c r="C159" s="236"/>
      <c r="D159" s="227" t="s">
        <v>148</v>
      </c>
      <c r="E159" s="237" t="s">
        <v>19</v>
      </c>
      <c r="F159" s="238" t="s">
        <v>8</v>
      </c>
      <c r="G159" s="236"/>
      <c r="H159" s="239">
        <v>15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148</v>
      </c>
      <c r="AU159" s="245" t="s">
        <v>81</v>
      </c>
      <c r="AV159" s="13" t="s">
        <v>81</v>
      </c>
      <c r="AW159" s="13" t="s">
        <v>33</v>
      </c>
      <c r="AX159" s="13" t="s">
        <v>79</v>
      </c>
      <c r="AY159" s="245" t="s">
        <v>133</v>
      </c>
    </row>
    <row r="160" s="2" customFormat="1" ht="16.5" customHeight="1">
      <c r="A160" s="40"/>
      <c r="B160" s="41"/>
      <c r="C160" s="267" t="s">
        <v>241</v>
      </c>
      <c r="D160" s="267" t="s">
        <v>511</v>
      </c>
      <c r="E160" s="268" t="s">
        <v>914</v>
      </c>
      <c r="F160" s="269" t="s">
        <v>915</v>
      </c>
      <c r="G160" s="270" t="s">
        <v>160</v>
      </c>
      <c r="H160" s="271">
        <v>8</v>
      </c>
      <c r="I160" s="272"/>
      <c r="J160" s="273">
        <f>ROUND(I160*H160,2)</f>
        <v>0</v>
      </c>
      <c r="K160" s="269" t="s">
        <v>19</v>
      </c>
      <c r="L160" s="274"/>
      <c r="M160" s="275" t="s">
        <v>19</v>
      </c>
      <c r="N160" s="276" t="s">
        <v>42</v>
      </c>
      <c r="O160" s="86"/>
      <c r="P160" s="223">
        <f>O160*H160</f>
        <v>0</v>
      </c>
      <c r="Q160" s="223">
        <v>0.025000000000000001</v>
      </c>
      <c r="R160" s="223">
        <f>Q160*H160</f>
        <v>0.20000000000000001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192</v>
      </c>
      <c r="AT160" s="225" t="s">
        <v>511</v>
      </c>
      <c r="AU160" s="225" t="s">
        <v>81</v>
      </c>
      <c r="AY160" s="19" t="s">
        <v>133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140</v>
      </c>
      <c r="BM160" s="225" t="s">
        <v>916</v>
      </c>
    </row>
    <row r="161" s="2" customFormat="1">
      <c r="A161" s="40"/>
      <c r="B161" s="41"/>
      <c r="C161" s="42"/>
      <c r="D161" s="227" t="s">
        <v>142</v>
      </c>
      <c r="E161" s="42"/>
      <c r="F161" s="228" t="s">
        <v>915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81</v>
      </c>
    </row>
    <row r="162" s="13" customFormat="1">
      <c r="A162" s="13"/>
      <c r="B162" s="235"/>
      <c r="C162" s="236"/>
      <c r="D162" s="227" t="s">
        <v>148</v>
      </c>
      <c r="E162" s="237" t="s">
        <v>19</v>
      </c>
      <c r="F162" s="238" t="s">
        <v>192</v>
      </c>
      <c r="G162" s="236"/>
      <c r="H162" s="239">
        <v>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148</v>
      </c>
      <c r="AU162" s="245" t="s">
        <v>81</v>
      </c>
      <c r="AV162" s="13" t="s">
        <v>81</v>
      </c>
      <c r="AW162" s="13" t="s">
        <v>33</v>
      </c>
      <c r="AX162" s="13" t="s">
        <v>79</v>
      </c>
      <c r="AY162" s="245" t="s">
        <v>133</v>
      </c>
    </row>
    <row r="163" s="2" customFormat="1" ht="16.5" customHeight="1">
      <c r="A163" s="40"/>
      <c r="B163" s="41"/>
      <c r="C163" s="267" t="s">
        <v>247</v>
      </c>
      <c r="D163" s="267" t="s">
        <v>511</v>
      </c>
      <c r="E163" s="268" t="s">
        <v>917</v>
      </c>
      <c r="F163" s="269" t="s">
        <v>918</v>
      </c>
      <c r="G163" s="270" t="s">
        <v>160</v>
      </c>
      <c r="H163" s="271">
        <v>8</v>
      </c>
      <c r="I163" s="272"/>
      <c r="J163" s="273">
        <f>ROUND(I163*H163,2)</f>
        <v>0</v>
      </c>
      <c r="K163" s="269" t="s">
        <v>19</v>
      </c>
      <c r="L163" s="274"/>
      <c r="M163" s="275" t="s">
        <v>19</v>
      </c>
      <c r="N163" s="276" t="s">
        <v>42</v>
      </c>
      <c r="O163" s="86"/>
      <c r="P163" s="223">
        <f>O163*H163</f>
        <v>0</v>
      </c>
      <c r="Q163" s="223">
        <v>0.025000000000000001</v>
      </c>
      <c r="R163" s="223">
        <f>Q163*H163</f>
        <v>0.20000000000000001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192</v>
      </c>
      <c r="AT163" s="225" t="s">
        <v>511</v>
      </c>
      <c r="AU163" s="225" t="s">
        <v>81</v>
      </c>
      <c r="AY163" s="19" t="s">
        <v>133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140</v>
      </c>
      <c r="BM163" s="225" t="s">
        <v>919</v>
      </c>
    </row>
    <row r="164" s="2" customFormat="1">
      <c r="A164" s="40"/>
      <c r="B164" s="41"/>
      <c r="C164" s="42"/>
      <c r="D164" s="227" t="s">
        <v>142</v>
      </c>
      <c r="E164" s="42"/>
      <c r="F164" s="228" t="s">
        <v>918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81</v>
      </c>
    </row>
    <row r="165" s="13" customFormat="1">
      <c r="A165" s="13"/>
      <c r="B165" s="235"/>
      <c r="C165" s="236"/>
      <c r="D165" s="227" t="s">
        <v>148</v>
      </c>
      <c r="E165" s="237" t="s">
        <v>19</v>
      </c>
      <c r="F165" s="238" t="s">
        <v>192</v>
      </c>
      <c r="G165" s="236"/>
      <c r="H165" s="239">
        <v>8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148</v>
      </c>
      <c r="AU165" s="245" t="s">
        <v>81</v>
      </c>
      <c r="AV165" s="13" t="s">
        <v>81</v>
      </c>
      <c r="AW165" s="13" t="s">
        <v>33</v>
      </c>
      <c r="AX165" s="13" t="s">
        <v>79</v>
      </c>
      <c r="AY165" s="245" t="s">
        <v>133</v>
      </c>
    </row>
    <row r="166" s="2" customFormat="1" ht="16.5" customHeight="1">
      <c r="A166" s="40"/>
      <c r="B166" s="41"/>
      <c r="C166" s="267" t="s">
        <v>253</v>
      </c>
      <c r="D166" s="267" t="s">
        <v>511</v>
      </c>
      <c r="E166" s="268" t="s">
        <v>920</v>
      </c>
      <c r="F166" s="269" t="s">
        <v>921</v>
      </c>
      <c r="G166" s="270" t="s">
        <v>160</v>
      </c>
      <c r="H166" s="271">
        <v>12</v>
      </c>
      <c r="I166" s="272"/>
      <c r="J166" s="273">
        <f>ROUND(I166*H166,2)</f>
        <v>0</v>
      </c>
      <c r="K166" s="269" t="s">
        <v>19</v>
      </c>
      <c r="L166" s="274"/>
      <c r="M166" s="275" t="s">
        <v>19</v>
      </c>
      <c r="N166" s="276" t="s">
        <v>42</v>
      </c>
      <c r="O166" s="86"/>
      <c r="P166" s="223">
        <f>O166*H166</f>
        <v>0</v>
      </c>
      <c r="Q166" s="223">
        <v>0.025000000000000001</v>
      </c>
      <c r="R166" s="223">
        <f>Q166*H166</f>
        <v>0.30000000000000004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192</v>
      </c>
      <c r="AT166" s="225" t="s">
        <v>511</v>
      </c>
      <c r="AU166" s="225" t="s">
        <v>81</v>
      </c>
      <c r="AY166" s="19" t="s">
        <v>133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140</v>
      </c>
      <c r="BM166" s="225" t="s">
        <v>922</v>
      </c>
    </row>
    <row r="167" s="2" customFormat="1">
      <c r="A167" s="40"/>
      <c r="B167" s="41"/>
      <c r="C167" s="42"/>
      <c r="D167" s="227" t="s">
        <v>142</v>
      </c>
      <c r="E167" s="42"/>
      <c r="F167" s="228" t="s">
        <v>921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142</v>
      </c>
      <c r="AU167" s="19" t="s">
        <v>81</v>
      </c>
    </row>
    <row r="168" s="13" customFormat="1">
      <c r="A168" s="13"/>
      <c r="B168" s="235"/>
      <c r="C168" s="236"/>
      <c r="D168" s="227" t="s">
        <v>148</v>
      </c>
      <c r="E168" s="237" t="s">
        <v>19</v>
      </c>
      <c r="F168" s="238" t="s">
        <v>215</v>
      </c>
      <c r="G168" s="236"/>
      <c r="H168" s="239">
        <v>12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148</v>
      </c>
      <c r="AU168" s="245" t="s">
        <v>81</v>
      </c>
      <c r="AV168" s="13" t="s">
        <v>81</v>
      </c>
      <c r="AW168" s="13" t="s">
        <v>33</v>
      </c>
      <c r="AX168" s="13" t="s">
        <v>79</v>
      </c>
      <c r="AY168" s="245" t="s">
        <v>133</v>
      </c>
    </row>
    <row r="169" s="2" customFormat="1" ht="16.5" customHeight="1">
      <c r="A169" s="40"/>
      <c r="B169" s="41"/>
      <c r="C169" s="214" t="s">
        <v>259</v>
      </c>
      <c r="D169" s="214" t="s">
        <v>135</v>
      </c>
      <c r="E169" s="215" t="s">
        <v>923</v>
      </c>
      <c r="F169" s="216" t="s">
        <v>924</v>
      </c>
      <c r="G169" s="217" t="s">
        <v>160</v>
      </c>
      <c r="H169" s="218">
        <v>51</v>
      </c>
      <c r="I169" s="219"/>
      <c r="J169" s="220">
        <f>ROUND(I169*H169,2)</f>
        <v>0</v>
      </c>
      <c r="K169" s="216" t="s">
        <v>139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5.0000000000000002E-05</v>
      </c>
      <c r="R169" s="223">
        <f>Q169*H169</f>
        <v>0.0025500000000000002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140</v>
      </c>
      <c r="AT169" s="225" t="s">
        <v>135</v>
      </c>
      <c r="AU169" s="225" t="s">
        <v>81</v>
      </c>
      <c r="AY169" s="19" t="s">
        <v>133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140</v>
      </c>
      <c r="BM169" s="225" t="s">
        <v>925</v>
      </c>
    </row>
    <row r="170" s="2" customFormat="1">
      <c r="A170" s="40"/>
      <c r="B170" s="41"/>
      <c r="C170" s="42"/>
      <c r="D170" s="227" t="s">
        <v>142</v>
      </c>
      <c r="E170" s="42"/>
      <c r="F170" s="228" t="s">
        <v>926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81</v>
      </c>
    </row>
    <row r="171" s="2" customFormat="1">
      <c r="A171" s="40"/>
      <c r="B171" s="41"/>
      <c r="C171" s="42"/>
      <c r="D171" s="232" t="s">
        <v>144</v>
      </c>
      <c r="E171" s="42"/>
      <c r="F171" s="233" t="s">
        <v>927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144</v>
      </c>
      <c r="AU171" s="19" t="s">
        <v>81</v>
      </c>
    </row>
    <row r="172" s="2" customFormat="1">
      <c r="A172" s="40"/>
      <c r="B172" s="41"/>
      <c r="C172" s="42"/>
      <c r="D172" s="227" t="s">
        <v>146</v>
      </c>
      <c r="E172" s="42"/>
      <c r="F172" s="234" t="s">
        <v>928</v>
      </c>
      <c r="G172" s="42"/>
      <c r="H172" s="42"/>
      <c r="I172" s="229"/>
      <c r="J172" s="42"/>
      <c r="K172" s="42"/>
      <c r="L172" s="46"/>
      <c r="M172" s="230"/>
      <c r="N172" s="231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146</v>
      </c>
      <c r="AU172" s="19" t="s">
        <v>81</v>
      </c>
    </row>
    <row r="173" s="13" customFormat="1">
      <c r="A173" s="13"/>
      <c r="B173" s="235"/>
      <c r="C173" s="236"/>
      <c r="D173" s="227" t="s">
        <v>148</v>
      </c>
      <c r="E173" s="237" t="s">
        <v>19</v>
      </c>
      <c r="F173" s="238" t="s">
        <v>469</v>
      </c>
      <c r="G173" s="236"/>
      <c r="H173" s="239">
        <v>51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148</v>
      </c>
      <c r="AU173" s="245" t="s">
        <v>81</v>
      </c>
      <c r="AV173" s="13" t="s">
        <v>81</v>
      </c>
      <c r="AW173" s="13" t="s">
        <v>33</v>
      </c>
      <c r="AX173" s="13" t="s">
        <v>79</v>
      </c>
      <c r="AY173" s="245" t="s">
        <v>133</v>
      </c>
    </row>
    <row r="174" s="2" customFormat="1" ht="16.5" customHeight="1">
      <c r="A174" s="40"/>
      <c r="B174" s="41"/>
      <c r="C174" s="214" t="s">
        <v>265</v>
      </c>
      <c r="D174" s="214" t="s">
        <v>135</v>
      </c>
      <c r="E174" s="215" t="s">
        <v>929</v>
      </c>
      <c r="F174" s="216" t="s">
        <v>930</v>
      </c>
      <c r="G174" s="217" t="s">
        <v>160</v>
      </c>
      <c r="H174" s="218">
        <v>31</v>
      </c>
      <c r="I174" s="219"/>
      <c r="J174" s="220">
        <f>ROUND(I174*H174,2)</f>
        <v>0</v>
      </c>
      <c r="K174" s="216" t="s">
        <v>139</v>
      </c>
      <c r="L174" s="46"/>
      <c r="M174" s="221" t="s">
        <v>19</v>
      </c>
      <c r="N174" s="222" t="s">
        <v>42</v>
      </c>
      <c r="O174" s="86"/>
      <c r="P174" s="223">
        <f>O174*H174</f>
        <v>0</v>
      </c>
      <c r="Q174" s="223">
        <v>6.0000000000000002E-05</v>
      </c>
      <c r="R174" s="223">
        <f>Q174*H174</f>
        <v>0.0018600000000000001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140</v>
      </c>
      <c r="AT174" s="225" t="s">
        <v>135</v>
      </c>
      <c r="AU174" s="225" t="s">
        <v>81</v>
      </c>
      <c r="AY174" s="19" t="s">
        <v>133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140</v>
      </c>
      <c r="BM174" s="225" t="s">
        <v>931</v>
      </c>
    </row>
    <row r="175" s="2" customFormat="1">
      <c r="A175" s="40"/>
      <c r="B175" s="41"/>
      <c r="C175" s="42"/>
      <c r="D175" s="227" t="s">
        <v>142</v>
      </c>
      <c r="E175" s="42"/>
      <c r="F175" s="228" t="s">
        <v>932</v>
      </c>
      <c r="G175" s="42"/>
      <c r="H175" s="42"/>
      <c r="I175" s="229"/>
      <c r="J175" s="42"/>
      <c r="K175" s="42"/>
      <c r="L175" s="46"/>
      <c r="M175" s="230"/>
      <c r="N175" s="231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142</v>
      </c>
      <c r="AU175" s="19" t="s">
        <v>81</v>
      </c>
    </row>
    <row r="176" s="2" customFormat="1">
      <c r="A176" s="40"/>
      <c r="B176" s="41"/>
      <c r="C176" s="42"/>
      <c r="D176" s="232" t="s">
        <v>144</v>
      </c>
      <c r="E176" s="42"/>
      <c r="F176" s="233" t="s">
        <v>933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144</v>
      </c>
      <c r="AU176" s="19" t="s">
        <v>81</v>
      </c>
    </row>
    <row r="177" s="2" customFormat="1">
      <c r="A177" s="40"/>
      <c r="B177" s="41"/>
      <c r="C177" s="42"/>
      <c r="D177" s="227" t="s">
        <v>146</v>
      </c>
      <c r="E177" s="42"/>
      <c r="F177" s="234" t="s">
        <v>901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146</v>
      </c>
      <c r="AU177" s="19" t="s">
        <v>81</v>
      </c>
    </row>
    <row r="178" s="13" customFormat="1">
      <c r="A178" s="13"/>
      <c r="B178" s="235"/>
      <c r="C178" s="236"/>
      <c r="D178" s="227" t="s">
        <v>148</v>
      </c>
      <c r="E178" s="237" t="s">
        <v>19</v>
      </c>
      <c r="F178" s="238" t="s">
        <v>342</v>
      </c>
      <c r="G178" s="236"/>
      <c r="H178" s="239">
        <v>31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148</v>
      </c>
      <c r="AU178" s="245" t="s">
        <v>81</v>
      </c>
      <c r="AV178" s="13" t="s">
        <v>81</v>
      </c>
      <c r="AW178" s="13" t="s">
        <v>33</v>
      </c>
      <c r="AX178" s="13" t="s">
        <v>79</v>
      </c>
      <c r="AY178" s="245" t="s">
        <v>133</v>
      </c>
    </row>
    <row r="179" s="2" customFormat="1" ht="16.5" customHeight="1">
      <c r="A179" s="40"/>
      <c r="B179" s="41"/>
      <c r="C179" s="267" t="s">
        <v>7</v>
      </c>
      <c r="D179" s="267" t="s">
        <v>511</v>
      </c>
      <c r="E179" s="268" t="s">
        <v>934</v>
      </c>
      <c r="F179" s="269" t="s">
        <v>935</v>
      </c>
      <c r="G179" s="270" t="s">
        <v>160</v>
      </c>
      <c r="H179" s="271">
        <v>51</v>
      </c>
      <c r="I179" s="272"/>
      <c r="J179" s="273">
        <f>ROUND(I179*H179,2)</f>
        <v>0</v>
      </c>
      <c r="K179" s="269" t="s">
        <v>19</v>
      </c>
      <c r="L179" s="274"/>
      <c r="M179" s="275" t="s">
        <v>19</v>
      </c>
      <c r="N179" s="276" t="s">
        <v>42</v>
      </c>
      <c r="O179" s="86"/>
      <c r="P179" s="223">
        <f>O179*H179</f>
        <v>0</v>
      </c>
      <c r="Q179" s="223">
        <v>0.0047200000000000002</v>
      </c>
      <c r="R179" s="223">
        <f>Q179*H179</f>
        <v>0.24072000000000002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192</v>
      </c>
      <c r="AT179" s="225" t="s">
        <v>511</v>
      </c>
      <c r="AU179" s="225" t="s">
        <v>81</v>
      </c>
      <c r="AY179" s="19" t="s">
        <v>133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140</v>
      </c>
      <c r="BM179" s="225" t="s">
        <v>936</v>
      </c>
    </row>
    <row r="180" s="2" customFormat="1">
      <c r="A180" s="40"/>
      <c r="B180" s="41"/>
      <c r="C180" s="42"/>
      <c r="D180" s="227" t="s">
        <v>142</v>
      </c>
      <c r="E180" s="42"/>
      <c r="F180" s="228" t="s">
        <v>935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142</v>
      </c>
      <c r="AU180" s="19" t="s">
        <v>81</v>
      </c>
    </row>
    <row r="181" s="2" customFormat="1">
      <c r="A181" s="40"/>
      <c r="B181" s="41"/>
      <c r="C181" s="42"/>
      <c r="D181" s="227" t="s">
        <v>146</v>
      </c>
      <c r="E181" s="42"/>
      <c r="F181" s="234" t="s">
        <v>928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146</v>
      </c>
      <c r="AU181" s="19" t="s">
        <v>81</v>
      </c>
    </row>
    <row r="182" s="13" customFormat="1">
      <c r="A182" s="13"/>
      <c r="B182" s="235"/>
      <c r="C182" s="236"/>
      <c r="D182" s="227" t="s">
        <v>148</v>
      </c>
      <c r="E182" s="237" t="s">
        <v>19</v>
      </c>
      <c r="F182" s="238" t="s">
        <v>469</v>
      </c>
      <c r="G182" s="236"/>
      <c r="H182" s="239">
        <v>51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148</v>
      </c>
      <c r="AU182" s="245" t="s">
        <v>81</v>
      </c>
      <c r="AV182" s="13" t="s">
        <v>81</v>
      </c>
      <c r="AW182" s="13" t="s">
        <v>33</v>
      </c>
      <c r="AX182" s="13" t="s">
        <v>79</v>
      </c>
      <c r="AY182" s="245" t="s">
        <v>133</v>
      </c>
    </row>
    <row r="183" s="2" customFormat="1" ht="16.5" customHeight="1">
      <c r="A183" s="40"/>
      <c r="B183" s="41"/>
      <c r="C183" s="267" t="s">
        <v>170</v>
      </c>
      <c r="D183" s="267" t="s">
        <v>511</v>
      </c>
      <c r="E183" s="268" t="s">
        <v>937</v>
      </c>
      <c r="F183" s="269" t="s">
        <v>938</v>
      </c>
      <c r="G183" s="270" t="s">
        <v>160</v>
      </c>
      <c r="H183" s="271">
        <v>93</v>
      </c>
      <c r="I183" s="272"/>
      <c r="J183" s="273">
        <f>ROUND(I183*H183,2)</f>
        <v>0</v>
      </c>
      <c r="K183" s="269" t="s">
        <v>19</v>
      </c>
      <c r="L183" s="274"/>
      <c r="M183" s="275" t="s">
        <v>19</v>
      </c>
      <c r="N183" s="276" t="s">
        <v>42</v>
      </c>
      <c r="O183" s="86"/>
      <c r="P183" s="223">
        <f>O183*H183</f>
        <v>0</v>
      </c>
      <c r="Q183" s="223">
        <v>0.0058999999999999999</v>
      </c>
      <c r="R183" s="223">
        <f>Q183*H183</f>
        <v>0.54869999999999997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192</v>
      </c>
      <c r="AT183" s="225" t="s">
        <v>511</v>
      </c>
      <c r="AU183" s="225" t="s">
        <v>81</v>
      </c>
      <c r="AY183" s="19" t="s">
        <v>133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140</v>
      </c>
      <c r="BM183" s="225" t="s">
        <v>939</v>
      </c>
    </row>
    <row r="184" s="2" customFormat="1">
      <c r="A184" s="40"/>
      <c r="B184" s="41"/>
      <c r="C184" s="42"/>
      <c r="D184" s="227" t="s">
        <v>142</v>
      </c>
      <c r="E184" s="42"/>
      <c r="F184" s="228" t="s">
        <v>938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142</v>
      </c>
      <c r="AU184" s="19" t="s">
        <v>81</v>
      </c>
    </row>
    <row r="185" s="2" customFormat="1">
      <c r="A185" s="40"/>
      <c r="B185" s="41"/>
      <c r="C185" s="42"/>
      <c r="D185" s="227" t="s">
        <v>146</v>
      </c>
      <c r="E185" s="42"/>
      <c r="F185" s="234" t="s">
        <v>901</v>
      </c>
      <c r="G185" s="42"/>
      <c r="H185" s="42"/>
      <c r="I185" s="229"/>
      <c r="J185" s="42"/>
      <c r="K185" s="42"/>
      <c r="L185" s="46"/>
      <c r="M185" s="230"/>
      <c r="N185" s="231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146</v>
      </c>
      <c r="AU185" s="19" t="s">
        <v>81</v>
      </c>
    </row>
    <row r="186" s="13" customFormat="1">
      <c r="A186" s="13"/>
      <c r="B186" s="235"/>
      <c r="C186" s="236"/>
      <c r="D186" s="227" t="s">
        <v>148</v>
      </c>
      <c r="E186" s="237" t="s">
        <v>19</v>
      </c>
      <c r="F186" s="238" t="s">
        <v>940</v>
      </c>
      <c r="G186" s="236"/>
      <c r="H186" s="239">
        <v>93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148</v>
      </c>
      <c r="AU186" s="245" t="s">
        <v>81</v>
      </c>
      <c r="AV186" s="13" t="s">
        <v>81</v>
      </c>
      <c r="AW186" s="13" t="s">
        <v>33</v>
      </c>
      <c r="AX186" s="13" t="s">
        <v>79</v>
      </c>
      <c r="AY186" s="245" t="s">
        <v>133</v>
      </c>
    </row>
    <row r="187" s="2" customFormat="1" ht="16.5" customHeight="1">
      <c r="A187" s="40"/>
      <c r="B187" s="41"/>
      <c r="C187" s="267" t="s">
        <v>281</v>
      </c>
      <c r="D187" s="267" t="s">
        <v>511</v>
      </c>
      <c r="E187" s="268" t="s">
        <v>941</v>
      </c>
      <c r="F187" s="269" t="s">
        <v>942</v>
      </c>
      <c r="G187" s="270" t="s">
        <v>604</v>
      </c>
      <c r="H187" s="271">
        <v>61.5</v>
      </c>
      <c r="I187" s="272"/>
      <c r="J187" s="273">
        <f>ROUND(I187*H187,2)</f>
        <v>0</v>
      </c>
      <c r="K187" s="269" t="s">
        <v>19</v>
      </c>
      <c r="L187" s="274"/>
      <c r="M187" s="275" t="s">
        <v>19</v>
      </c>
      <c r="N187" s="276" t="s">
        <v>42</v>
      </c>
      <c r="O187" s="86"/>
      <c r="P187" s="223">
        <f>O187*H187</f>
        <v>0</v>
      </c>
      <c r="Q187" s="223">
        <v>0.00029999999999999997</v>
      </c>
      <c r="R187" s="223">
        <f>Q187*H187</f>
        <v>0.018449999999999998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192</v>
      </c>
      <c r="AT187" s="225" t="s">
        <v>511</v>
      </c>
      <c r="AU187" s="225" t="s">
        <v>81</v>
      </c>
      <c r="AY187" s="19" t="s">
        <v>133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140</v>
      </c>
      <c r="BM187" s="225" t="s">
        <v>943</v>
      </c>
    </row>
    <row r="188" s="2" customFormat="1">
      <c r="A188" s="40"/>
      <c r="B188" s="41"/>
      <c r="C188" s="42"/>
      <c r="D188" s="227" t="s">
        <v>142</v>
      </c>
      <c r="E188" s="42"/>
      <c r="F188" s="228" t="s">
        <v>942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142</v>
      </c>
      <c r="AU188" s="19" t="s">
        <v>81</v>
      </c>
    </row>
    <row r="189" s="2" customFormat="1">
      <c r="A189" s="40"/>
      <c r="B189" s="41"/>
      <c r="C189" s="42"/>
      <c r="D189" s="227" t="s">
        <v>146</v>
      </c>
      <c r="E189" s="42"/>
      <c r="F189" s="234" t="s">
        <v>944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146</v>
      </c>
      <c r="AU189" s="19" t="s">
        <v>81</v>
      </c>
    </row>
    <row r="190" s="13" customFormat="1">
      <c r="A190" s="13"/>
      <c r="B190" s="235"/>
      <c r="C190" s="236"/>
      <c r="D190" s="227" t="s">
        <v>148</v>
      </c>
      <c r="E190" s="237" t="s">
        <v>19</v>
      </c>
      <c r="F190" s="238" t="s">
        <v>945</v>
      </c>
      <c r="G190" s="236"/>
      <c r="H190" s="239">
        <v>61.5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148</v>
      </c>
      <c r="AU190" s="245" t="s">
        <v>81</v>
      </c>
      <c r="AV190" s="13" t="s">
        <v>81</v>
      </c>
      <c r="AW190" s="13" t="s">
        <v>33</v>
      </c>
      <c r="AX190" s="13" t="s">
        <v>79</v>
      </c>
      <c r="AY190" s="245" t="s">
        <v>133</v>
      </c>
    </row>
    <row r="191" s="2" customFormat="1" ht="16.5" customHeight="1">
      <c r="A191" s="40"/>
      <c r="B191" s="41"/>
      <c r="C191" s="214" t="s">
        <v>287</v>
      </c>
      <c r="D191" s="214" t="s">
        <v>135</v>
      </c>
      <c r="E191" s="215" t="s">
        <v>946</v>
      </c>
      <c r="F191" s="216" t="s">
        <v>947</v>
      </c>
      <c r="G191" s="217" t="s">
        <v>160</v>
      </c>
      <c r="H191" s="218">
        <v>82</v>
      </c>
      <c r="I191" s="219"/>
      <c r="J191" s="220">
        <f>ROUND(I191*H191,2)</f>
        <v>0</v>
      </c>
      <c r="K191" s="216" t="s">
        <v>139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140</v>
      </c>
      <c r="AT191" s="225" t="s">
        <v>135</v>
      </c>
      <c r="AU191" s="225" t="s">
        <v>81</v>
      </c>
      <c r="AY191" s="19" t="s">
        <v>133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140</v>
      </c>
      <c r="BM191" s="225" t="s">
        <v>948</v>
      </c>
    </row>
    <row r="192" s="2" customFormat="1">
      <c r="A192" s="40"/>
      <c r="B192" s="41"/>
      <c r="C192" s="42"/>
      <c r="D192" s="227" t="s">
        <v>142</v>
      </c>
      <c r="E192" s="42"/>
      <c r="F192" s="228" t="s">
        <v>949</v>
      </c>
      <c r="G192" s="42"/>
      <c r="H192" s="42"/>
      <c r="I192" s="229"/>
      <c r="J192" s="42"/>
      <c r="K192" s="42"/>
      <c r="L192" s="46"/>
      <c r="M192" s="230"/>
      <c r="N192" s="231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81</v>
      </c>
    </row>
    <row r="193" s="2" customFormat="1">
      <c r="A193" s="40"/>
      <c r="B193" s="41"/>
      <c r="C193" s="42"/>
      <c r="D193" s="232" t="s">
        <v>144</v>
      </c>
      <c r="E193" s="42"/>
      <c r="F193" s="233" t="s">
        <v>950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144</v>
      </c>
      <c r="AU193" s="19" t="s">
        <v>81</v>
      </c>
    </row>
    <row r="194" s="13" customFormat="1">
      <c r="A194" s="13"/>
      <c r="B194" s="235"/>
      <c r="C194" s="236"/>
      <c r="D194" s="227" t="s">
        <v>148</v>
      </c>
      <c r="E194" s="237" t="s">
        <v>19</v>
      </c>
      <c r="F194" s="238" t="s">
        <v>951</v>
      </c>
      <c r="G194" s="236"/>
      <c r="H194" s="239">
        <v>82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148</v>
      </c>
      <c r="AU194" s="245" t="s">
        <v>81</v>
      </c>
      <c r="AV194" s="13" t="s">
        <v>81</v>
      </c>
      <c r="AW194" s="13" t="s">
        <v>33</v>
      </c>
      <c r="AX194" s="13" t="s">
        <v>79</v>
      </c>
      <c r="AY194" s="245" t="s">
        <v>133</v>
      </c>
    </row>
    <row r="195" s="2" customFormat="1" ht="16.5" customHeight="1">
      <c r="A195" s="40"/>
      <c r="B195" s="41"/>
      <c r="C195" s="214" t="s">
        <v>293</v>
      </c>
      <c r="D195" s="214" t="s">
        <v>135</v>
      </c>
      <c r="E195" s="215" t="s">
        <v>952</v>
      </c>
      <c r="F195" s="216" t="s">
        <v>953</v>
      </c>
      <c r="G195" s="217" t="s">
        <v>160</v>
      </c>
      <c r="H195" s="218">
        <v>31</v>
      </c>
      <c r="I195" s="219"/>
      <c r="J195" s="220">
        <f>ROUND(I195*H195,2)</f>
        <v>0</v>
      </c>
      <c r="K195" s="216" t="s">
        <v>19</v>
      </c>
      <c r="L195" s="46"/>
      <c r="M195" s="221" t="s">
        <v>19</v>
      </c>
      <c r="N195" s="222" t="s">
        <v>42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140</v>
      </c>
      <c r="AT195" s="225" t="s">
        <v>135</v>
      </c>
      <c r="AU195" s="225" t="s">
        <v>81</v>
      </c>
      <c r="AY195" s="19" t="s">
        <v>133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79</v>
      </c>
      <c r="BK195" s="226">
        <f>ROUND(I195*H195,2)</f>
        <v>0</v>
      </c>
      <c r="BL195" s="19" t="s">
        <v>140</v>
      </c>
      <c r="BM195" s="225" t="s">
        <v>954</v>
      </c>
    </row>
    <row r="196" s="2" customFormat="1">
      <c r="A196" s="40"/>
      <c r="B196" s="41"/>
      <c r="C196" s="42"/>
      <c r="D196" s="227" t="s">
        <v>142</v>
      </c>
      <c r="E196" s="42"/>
      <c r="F196" s="228" t="s">
        <v>953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81</v>
      </c>
    </row>
    <row r="197" s="2" customFormat="1">
      <c r="A197" s="40"/>
      <c r="B197" s="41"/>
      <c r="C197" s="42"/>
      <c r="D197" s="227" t="s">
        <v>146</v>
      </c>
      <c r="E197" s="42"/>
      <c r="F197" s="234" t="s">
        <v>901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146</v>
      </c>
      <c r="AU197" s="19" t="s">
        <v>81</v>
      </c>
    </row>
    <row r="198" s="13" customFormat="1">
      <c r="A198" s="13"/>
      <c r="B198" s="235"/>
      <c r="C198" s="236"/>
      <c r="D198" s="227" t="s">
        <v>148</v>
      </c>
      <c r="E198" s="237" t="s">
        <v>19</v>
      </c>
      <c r="F198" s="238" t="s">
        <v>342</v>
      </c>
      <c r="G198" s="236"/>
      <c r="H198" s="239">
        <v>31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81</v>
      </c>
      <c r="AV198" s="13" t="s">
        <v>81</v>
      </c>
      <c r="AW198" s="13" t="s">
        <v>33</v>
      </c>
      <c r="AX198" s="13" t="s">
        <v>79</v>
      </c>
      <c r="AY198" s="245" t="s">
        <v>133</v>
      </c>
    </row>
    <row r="199" s="2" customFormat="1" ht="21.75" customHeight="1">
      <c r="A199" s="40"/>
      <c r="B199" s="41"/>
      <c r="C199" s="214" t="s">
        <v>299</v>
      </c>
      <c r="D199" s="214" t="s">
        <v>135</v>
      </c>
      <c r="E199" s="215" t="s">
        <v>570</v>
      </c>
      <c r="F199" s="216" t="s">
        <v>571</v>
      </c>
      <c r="G199" s="217" t="s">
        <v>138</v>
      </c>
      <c r="H199" s="218">
        <v>7560</v>
      </c>
      <c r="I199" s="219"/>
      <c r="J199" s="220">
        <f>ROUND(I199*H199,2)</f>
        <v>0</v>
      </c>
      <c r="K199" s="216" t="s">
        <v>572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140</v>
      </c>
      <c r="AT199" s="225" t="s">
        <v>135</v>
      </c>
      <c r="AU199" s="225" t="s">
        <v>81</v>
      </c>
      <c r="AY199" s="19" t="s">
        <v>133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140</v>
      </c>
      <c r="BM199" s="225" t="s">
        <v>955</v>
      </c>
    </row>
    <row r="200" s="2" customFormat="1">
      <c r="A200" s="40"/>
      <c r="B200" s="41"/>
      <c r="C200" s="42"/>
      <c r="D200" s="227" t="s">
        <v>142</v>
      </c>
      <c r="E200" s="42"/>
      <c r="F200" s="228" t="s">
        <v>574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81</v>
      </c>
    </row>
    <row r="201" s="2" customFormat="1">
      <c r="A201" s="40"/>
      <c r="B201" s="41"/>
      <c r="C201" s="42"/>
      <c r="D201" s="232" t="s">
        <v>144</v>
      </c>
      <c r="E201" s="42"/>
      <c r="F201" s="233" t="s">
        <v>575</v>
      </c>
      <c r="G201" s="42"/>
      <c r="H201" s="42"/>
      <c r="I201" s="229"/>
      <c r="J201" s="42"/>
      <c r="K201" s="42"/>
      <c r="L201" s="46"/>
      <c r="M201" s="230"/>
      <c r="N201" s="231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144</v>
      </c>
      <c r="AU201" s="19" t="s">
        <v>81</v>
      </c>
    </row>
    <row r="202" s="2" customFormat="1">
      <c r="A202" s="40"/>
      <c r="B202" s="41"/>
      <c r="C202" s="42"/>
      <c r="D202" s="227" t="s">
        <v>146</v>
      </c>
      <c r="E202" s="42"/>
      <c r="F202" s="234" t="s">
        <v>883</v>
      </c>
      <c r="G202" s="42"/>
      <c r="H202" s="42"/>
      <c r="I202" s="229"/>
      <c r="J202" s="42"/>
      <c r="K202" s="42"/>
      <c r="L202" s="46"/>
      <c r="M202" s="230"/>
      <c r="N202" s="231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146</v>
      </c>
      <c r="AU202" s="19" t="s">
        <v>81</v>
      </c>
    </row>
    <row r="203" s="13" customFormat="1">
      <c r="A203" s="13"/>
      <c r="B203" s="235"/>
      <c r="C203" s="236"/>
      <c r="D203" s="227" t="s">
        <v>148</v>
      </c>
      <c r="E203" s="237" t="s">
        <v>19</v>
      </c>
      <c r="F203" s="238" t="s">
        <v>956</v>
      </c>
      <c r="G203" s="236"/>
      <c r="H203" s="239">
        <v>7560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148</v>
      </c>
      <c r="AU203" s="245" t="s">
        <v>81</v>
      </c>
      <c r="AV203" s="13" t="s">
        <v>81</v>
      </c>
      <c r="AW203" s="13" t="s">
        <v>33</v>
      </c>
      <c r="AX203" s="13" t="s">
        <v>79</v>
      </c>
      <c r="AY203" s="245" t="s">
        <v>133</v>
      </c>
    </row>
    <row r="204" s="2" customFormat="1" ht="16.5" customHeight="1">
      <c r="A204" s="40"/>
      <c r="B204" s="41"/>
      <c r="C204" s="267" t="s">
        <v>178</v>
      </c>
      <c r="D204" s="267" t="s">
        <v>511</v>
      </c>
      <c r="E204" s="268" t="s">
        <v>957</v>
      </c>
      <c r="F204" s="269" t="s">
        <v>958</v>
      </c>
      <c r="G204" s="270" t="s">
        <v>959</v>
      </c>
      <c r="H204" s="271">
        <v>5.2919999999999998</v>
      </c>
      <c r="I204" s="272"/>
      <c r="J204" s="273">
        <f>ROUND(I204*H204,2)</f>
        <v>0</v>
      </c>
      <c r="K204" s="269" t="s">
        <v>572</v>
      </c>
      <c r="L204" s="274"/>
      <c r="M204" s="275" t="s">
        <v>19</v>
      </c>
      <c r="N204" s="276" t="s">
        <v>42</v>
      </c>
      <c r="O204" s="86"/>
      <c r="P204" s="223">
        <f>O204*H204</f>
        <v>0</v>
      </c>
      <c r="Q204" s="223">
        <v>0.001</v>
      </c>
      <c r="R204" s="223">
        <f>Q204*H204</f>
        <v>0.0052919999999999998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192</v>
      </c>
      <c r="AT204" s="225" t="s">
        <v>511</v>
      </c>
      <c r="AU204" s="225" t="s">
        <v>81</v>
      </c>
      <c r="AY204" s="19" t="s">
        <v>133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79</v>
      </c>
      <c r="BK204" s="226">
        <f>ROUND(I204*H204,2)</f>
        <v>0</v>
      </c>
      <c r="BL204" s="19" t="s">
        <v>140</v>
      </c>
      <c r="BM204" s="225" t="s">
        <v>960</v>
      </c>
    </row>
    <row r="205" s="2" customFormat="1">
      <c r="A205" s="40"/>
      <c r="B205" s="41"/>
      <c r="C205" s="42"/>
      <c r="D205" s="227" t="s">
        <v>142</v>
      </c>
      <c r="E205" s="42"/>
      <c r="F205" s="228" t="s">
        <v>958</v>
      </c>
      <c r="G205" s="42"/>
      <c r="H205" s="42"/>
      <c r="I205" s="229"/>
      <c r="J205" s="42"/>
      <c r="K205" s="42"/>
      <c r="L205" s="46"/>
      <c r="M205" s="230"/>
      <c r="N205" s="231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142</v>
      </c>
      <c r="AU205" s="19" t="s">
        <v>81</v>
      </c>
    </row>
    <row r="206" s="2" customFormat="1">
      <c r="A206" s="40"/>
      <c r="B206" s="41"/>
      <c r="C206" s="42"/>
      <c r="D206" s="227" t="s">
        <v>146</v>
      </c>
      <c r="E206" s="42"/>
      <c r="F206" s="234" t="s">
        <v>961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146</v>
      </c>
      <c r="AU206" s="19" t="s">
        <v>81</v>
      </c>
    </row>
    <row r="207" s="13" customFormat="1">
      <c r="A207" s="13"/>
      <c r="B207" s="235"/>
      <c r="C207" s="236"/>
      <c r="D207" s="227" t="s">
        <v>148</v>
      </c>
      <c r="E207" s="236"/>
      <c r="F207" s="238" t="s">
        <v>962</v>
      </c>
      <c r="G207" s="236"/>
      <c r="H207" s="239">
        <v>5.2919999999999998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148</v>
      </c>
      <c r="AU207" s="245" t="s">
        <v>81</v>
      </c>
      <c r="AV207" s="13" t="s">
        <v>81</v>
      </c>
      <c r="AW207" s="13" t="s">
        <v>4</v>
      </c>
      <c r="AX207" s="13" t="s">
        <v>79</v>
      </c>
      <c r="AY207" s="245" t="s">
        <v>133</v>
      </c>
    </row>
    <row r="208" s="2" customFormat="1" ht="16.5" customHeight="1">
      <c r="A208" s="40"/>
      <c r="B208" s="41"/>
      <c r="C208" s="214" t="s">
        <v>313</v>
      </c>
      <c r="D208" s="214" t="s">
        <v>135</v>
      </c>
      <c r="E208" s="215" t="s">
        <v>963</v>
      </c>
      <c r="F208" s="216" t="s">
        <v>964</v>
      </c>
      <c r="G208" s="217" t="s">
        <v>160</v>
      </c>
      <c r="H208" s="218">
        <v>82</v>
      </c>
      <c r="I208" s="219"/>
      <c r="J208" s="220">
        <f>ROUND(I208*H208,2)</f>
        <v>0</v>
      </c>
      <c r="K208" s="216" t="s">
        <v>139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0.0020799999999999998</v>
      </c>
      <c r="R208" s="223">
        <f>Q208*H208</f>
        <v>0.17055999999999999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140</v>
      </c>
      <c r="AT208" s="225" t="s">
        <v>135</v>
      </c>
      <c r="AU208" s="225" t="s">
        <v>81</v>
      </c>
      <c r="AY208" s="19" t="s">
        <v>133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140</v>
      </c>
      <c r="BM208" s="225" t="s">
        <v>965</v>
      </c>
    </row>
    <row r="209" s="2" customFormat="1">
      <c r="A209" s="40"/>
      <c r="B209" s="41"/>
      <c r="C209" s="42"/>
      <c r="D209" s="227" t="s">
        <v>142</v>
      </c>
      <c r="E209" s="42"/>
      <c r="F209" s="228" t="s">
        <v>966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81</v>
      </c>
    </row>
    <row r="210" s="2" customFormat="1">
      <c r="A210" s="40"/>
      <c r="B210" s="41"/>
      <c r="C210" s="42"/>
      <c r="D210" s="232" t="s">
        <v>144</v>
      </c>
      <c r="E210" s="42"/>
      <c r="F210" s="233" t="s">
        <v>967</v>
      </c>
      <c r="G210" s="42"/>
      <c r="H210" s="42"/>
      <c r="I210" s="229"/>
      <c r="J210" s="42"/>
      <c r="K210" s="42"/>
      <c r="L210" s="46"/>
      <c r="M210" s="230"/>
      <c r="N210" s="231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144</v>
      </c>
      <c r="AU210" s="19" t="s">
        <v>81</v>
      </c>
    </row>
    <row r="211" s="2" customFormat="1">
      <c r="A211" s="40"/>
      <c r="B211" s="41"/>
      <c r="C211" s="42"/>
      <c r="D211" s="227" t="s">
        <v>146</v>
      </c>
      <c r="E211" s="42"/>
      <c r="F211" s="234" t="s">
        <v>968</v>
      </c>
      <c r="G211" s="42"/>
      <c r="H211" s="42"/>
      <c r="I211" s="229"/>
      <c r="J211" s="42"/>
      <c r="K211" s="42"/>
      <c r="L211" s="46"/>
      <c r="M211" s="230"/>
      <c r="N211" s="231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146</v>
      </c>
      <c r="AU211" s="19" t="s">
        <v>81</v>
      </c>
    </row>
    <row r="212" s="13" customFormat="1">
      <c r="A212" s="13"/>
      <c r="B212" s="235"/>
      <c r="C212" s="236"/>
      <c r="D212" s="227" t="s">
        <v>148</v>
      </c>
      <c r="E212" s="237" t="s">
        <v>19</v>
      </c>
      <c r="F212" s="238" t="s">
        <v>951</v>
      </c>
      <c r="G212" s="236"/>
      <c r="H212" s="239">
        <v>82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148</v>
      </c>
      <c r="AU212" s="245" t="s">
        <v>81</v>
      </c>
      <c r="AV212" s="13" t="s">
        <v>81</v>
      </c>
      <c r="AW212" s="13" t="s">
        <v>33</v>
      </c>
      <c r="AX212" s="13" t="s">
        <v>79</v>
      </c>
      <c r="AY212" s="245" t="s">
        <v>133</v>
      </c>
    </row>
    <row r="213" s="2" customFormat="1" ht="16.5" customHeight="1">
      <c r="A213" s="40"/>
      <c r="B213" s="41"/>
      <c r="C213" s="267" t="s">
        <v>323</v>
      </c>
      <c r="D213" s="267" t="s">
        <v>511</v>
      </c>
      <c r="E213" s="268" t="s">
        <v>969</v>
      </c>
      <c r="F213" s="269" t="s">
        <v>970</v>
      </c>
      <c r="G213" s="270" t="s">
        <v>604</v>
      </c>
      <c r="H213" s="271">
        <v>114.8</v>
      </c>
      <c r="I213" s="272"/>
      <c r="J213" s="273">
        <f>ROUND(I213*H213,2)</f>
        <v>0</v>
      </c>
      <c r="K213" s="269" t="s">
        <v>19</v>
      </c>
      <c r="L213" s="274"/>
      <c r="M213" s="275" t="s">
        <v>19</v>
      </c>
      <c r="N213" s="276" t="s">
        <v>42</v>
      </c>
      <c r="O213" s="86"/>
      <c r="P213" s="223">
        <f>O213*H213</f>
        <v>0</v>
      </c>
      <c r="Q213" s="223">
        <v>0.0014</v>
      </c>
      <c r="R213" s="223">
        <f>Q213*H213</f>
        <v>0.16072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192</v>
      </c>
      <c r="AT213" s="225" t="s">
        <v>511</v>
      </c>
      <c r="AU213" s="225" t="s">
        <v>81</v>
      </c>
      <c r="AY213" s="19" t="s">
        <v>133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79</v>
      </c>
      <c r="BK213" s="226">
        <f>ROUND(I213*H213,2)</f>
        <v>0</v>
      </c>
      <c r="BL213" s="19" t="s">
        <v>140</v>
      </c>
      <c r="BM213" s="225" t="s">
        <v>971</v>
      </c>
    </row>
    <row r="214" s="2" customFormat="1">
      <c r="A214" s="40"/>
      <c r="B214" s="41"/>
      <c r="C214" s="42"/>
      <c r="D214" s="227" t="s">
        <v>142</v>
      </c>
      <c r="E214" s="42"/>
      <c r="F214" s="228" t="s">
        <v>970</v>
      </c>
      <c r="G214" s="42"/>
      <c r="H214" s="42"/>
      <c r="I214" s="229"/>
      <c r="J214" s="42"/>
      <c r="K214" s="42"/>
      <c r="L214" s="46"/>
      <c r="M214" s="230"/>
      <c r="N214" s="231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142</v>
      </c>
      <c r="AU214" s="19" t="s">
        <v>81</v>
      </c>
    </row>
    <row r="215" s="2" customFormat="1">
      <c r="A215" s="40"/>
      <c r="B215" s="41"/>
      <c r="C215" s="42"/>
      <c r="D215" s="227" t="s">
        <v>146</v>
      </c>
      <c r="E215" s="42"/>
      <c r="F215" s="234" t="s">
        <v>972</v>
      </c>
      <c r="G215" s="42"/>
      <c r="H215" s="42"/>
      <c r="I215" s="229"/>
      <c r="J215" s="42"/>
      <c r="K215" s="42"/>
      <c r="L215" s="46"/>
      <c r="M215" s="230"/>
      <c r="N215" s="231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146</v>
      </c>
      <c r="AU215" s="19" t="s">
        <v>81</v>
      </c>
    </row>
    <row r="216" s="13" customFormat="1">
      <c r="A216" s="13"/>
      <c r="B216" s="235"/>
      <c r="C216" s="236"/>
      <c r="D216" s="227" t="s">
        <v>148</v>
      </c>
      <c r="E216" s="237" t="s">
        <v>19</v>
      </c>
      <c r="F216" s="238" t="s">
        <v>973</v>
      </c>
      <c r="G216" s="236"/>
      <c r="H216" s="239">
        <v>114.8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148</v>
      </c>
      <c r="AU216" s="245" t="s">
        <v>81</v>
      </c>
      <c r="AV216" s="13" t="s">
        <v>81</v>
      </c>
      <c r="AW216" s="13" t="s">
        <v>33</v>
      </c>
      <c r="AX216" s="13" t="s">
        <v>79</v>
      </c>
      <c r="AY216" s="245" t="s">
        <v>133</v>
      </c>
    </row>
    <row r="217" s="2" customFormat="1">
      <c r="A217" s="40"/>
      <c r="B217" s="41"/>
      <c r="C217" s="214" t="s">
        <v>334</v>
      </c>
      <c r="D217" s="214" t="s">
        <v>135</v>
      </c>
      <c r="E217" s="215" t="s">
        <v>974</v>
      </c>
      <c r="F217" s="216" t="s">
        <v>975</v>
      </c>
      <c r="G217" s="217" t="s">
        <v>976</v>
      </c>
      <c r="H217" s="218">
        <v>0.81999999999999995</v>
      </c>
      <c r="I217" s="219"/>
      <c r="J217" s="220">
        <f>ROUND(I217*H217,2)</f>
        <v>0</v>
      </c>
      <c r="K217" s="216" t="s">
        <v>139</v>
      </c>
      <c r="L217" s="46"/>
      <c r="M217" s="221" t="s">
        <v>19</v>
      </c>
      <c r="N217" s="222" t="s">
        <v>42</v>
      </c>
      <c r="O217" s="86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140</v>
      </c>
      <c r="AT217" s="225" t="s">
        <v>135</v>
      </c>
      <c r="AU217" s="225" t="s">
        <v>81</v>
      </c>
      <c r="AY217" s="19" t="s">
        <v>133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140</v>
      </c>
      <c r="BM217" s="225" t="s">
        <v>977</v>
      </c>
    </row>
    <row r="218" s="2" customFormat="1">
      <c r="A218" s="40"/>
      <c r="B218" s="41"/>
      <c r="C218" s="42"/>
      <c r="D218" s="227" t="s">
        <v>142</v>
      </c>
      <c r="E218" s="42"/>
      <c r="F218" s="228" t="s">
        <v>978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142</v>
      </c>
      <c r="AU218" s="19" t="s">
        <v>81</v>
      </c>
    </row>
    <row r="219" s="2" customFormat="1">
      <c r="A219" s="40"/>
      <c r="B219" s="41"/>
      <c r="C219" s="42"/>
      <c r="D219" s="232" t="s">
        <v>144</v>
      </c>
      <c r="E219" s="42"/>
      <c r="F219" s="233" t="s">
        <v>979</v>
      </c>
      <c r="G219" s="42"/>
      <c r="H219" s="42"/>
      <c r="I219" s="229"/>
      <c r="J219" s="42"/>
      <c r="K219" s="42"/>
      <c r="L219" s="46"/>
      <c r="M219" s="230"/>
      <c r="N219" s="231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144</v>
      </c>
      <c r="AU219" s="19" t="s">
        <v>81</v>
      </c>
    </row>
    <row r="220" s="13" customFormat="1">
      <c r="A220" s="13"/>
      <c r="B220" s="235"/>
      <c r="C220" s="236"/>
      <c r="D220" s="227" t="s">
        <v>148</v>
      </c>
      <c r="E220" s="237" t="s">
        <v>19</v>
      </c>
      <c r="F220" s="238" t="s">
        <v>980</v>
      </c>
      <c r="G220" s="236"/>
      <c r="H220" s="239">
        <v>0.81999999999999995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148</v>
      </c>
      <c r="AU220" s="245" t="s">
        <v>81</v>
      </c>
      <c r="AV220" s="13" t="s">
        <v>81</v>
      </c>
      <c r="AW220" s="13" t="s">
        <v>33</v>
      </c>
      <c r="AX220" s="13" t="s">
        <v>79</v>
      </c>
      <c r="AY220" s="245" t="s">
        <v>133</v>
      </c>
    </row>
    <row r="221" s="2" customFormat="1" ht="16.5" customHeight="1">
      <c r="A221" s="40"/>
      <c r="B221" s="41"/>
      <c r="C221" s="267" t="s">
        <v>342</v>
      </c>
      <c r="D221" s="267" t="s">
        <v>511</v>
      </c>
      <c r="E221" s="268" t="s">
        <v>981</v>
      </c>
      <c r="F221" s="269" t="s">
        <v>982</v>
      </c>
      <c r="G221" s="270" t="s">
        <v>849</v>
      </c>
      <c r="H221" s="271">
        <v>0.246</v>
      </c>
      <c r="I221" s="272"/>
      <c r="J221" s="273">
        <f>ROUND(I221*H221,2)</f>
        <v>0</v>
      </c>
      <c r="K221" s="269" t="s">
        <v>19</v>
      </c>
      <c r="L221" s="274"/>
      <c r="M221" s="275" t="s">
        <v>19</v>
      </c>
      <c r="N221" s="276" t="s">
        <v>42</v>
      </c>
      <c r="O221" s="86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5" t="s">
        <v>192</v>
      </c>
      <c r="AT221" s="225" t="s">
        <v>511</v>
      </c>
      <c r="AU221" s="225" t="s">
        <v>81</v>
      </c>
      <c r="AY221" s="19" t="s">
        <v>133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9" t="s">
        <v>79</v>
      </c>
      <c r="BK221" s="226">
        <f>ROUND(I221*H221,2)</f>
        <v>0</v>
      </c>
      <c r="BL221" s="19" t="s">
        <v>140</v>
      </c>
      <c r="BM221" s="225" t="s">
        <v>983</v>
      </c>
    </row>
    <row r="222" s="2" customFormat="1">
      <c r="A222" s="40"/>
      <c r="B222" s="41"/>
      <c r="C222" s="42"/>
      <c r="D222" s="227" t="s">
        <v>142</v>
      </c>
      <c r="E222" s="42"/>
      <c r="F222" s="228" t="s">
        <v>982</v>
      </c>
      <c r="G222" s="42"/>
      <c r="H222" s="42"/>
      <c r="I222" s="229"/>
      <c r="J222" s="42"/>
      <c r="K222" s="42"/>
      <c r="L222" s="46"/>
      <c r="M222" s="230"/>
      <c r="N222" s="231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142</v>
      </c>
      <c r="AU222" s="19" t="s">
        <v>81</v>
      </c>
    </row>
    <row r="223" s="13" customFormat="1">
      <c r="A223" s="13"/>
      <c r="B223" s="235"/>
      <c r="C223" s="236"/>
      <c r="D223" s="227" t="s">
        <v>148</v>
      </c>
      <c r="E223" s="236"/>
      <c r="F223" s="238" t="s">
        <v>984</v>
      </c>
      <c r="G223" s="236"/>
      <c r="H223" s="239">
        <v>0.246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148</v>
      </c>
      <c r="AU223" s="245" t="s">
        <v>81</v>
      </c>
      <c r="AV223" s="13" t="s">
        <v>81</v>
      </c>
      <c r="AW223" s="13" t="s">
        <v>4</v>
      </c>
      <c r="AX223" s="13" t="s">
        <v>79</v>
      </c>
      <c r="AY223" s="245" t="s">
        <v>133</v>
      </c>
    </row>
    <row r="224" s="2" customFormat="1" ht="16.5" customHeight="1">
      <c r="A224" s="40"/>
      <c r="B224" s="41"/>
      <c r="C224" s="214" t="s">
        <v>349</v>
      </c>
      <c r="D224" s="214" t="s">
        <v>135</v>
      </c>
      <c r="E224" s="215" t="s">
        <v>985</v>
      </c>
      <c r="F224" s="216" t="s">
        <v>986</v>
      </c>
      <c r="G224" s="217" t="s">
        <v>160</v>
      </c>
      <c r="H224" s="218">
        <v>82</v>
      </c>
      <c r="I224" s="219"/>
      <c r="J224" s="220">
        <f>ROUND(I224*H224,2)</f>
        <v>0</v>
      </c>
      <c r="K224" s="216" t="s">
        <v>19</v>
      </c>
      <c r="L224" s="46"/>
      <c r="M224" s="221" t="s">
        <v>19</v>
      </c>
      <c r="N224" s="222" t="s">
        <v>42</v>
      </c>
      <c r="O224" s="86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5" t="s">
        <v>140</v>
      </c>
      <c r="AT224" s="225" t="s">
        <v>135</v>
      </c>
      <c r="AU224" s="225" t="s">
        <v>81</v>
      </c>
      <c r="AY224" s="19" t="s">
        <v>133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9" t="s">
        <v>79</v>
      </c>
      <c r="BK224" s="226">
        <f>ROUND(I224*H224,2)</f>
        <v>0</v>
      </c>
      <c r="BL224" s="19" t="s">
        <v>140</v>
      </c>
      <c r="BM224" s="225" t="s">
        <v>987</v>
      </c>
    </row>
    <row r="225" s="2" customFormat="1">
      <c r="A225" s="40"/>
      <c r="B225" s="41"/>
      <c r="C225" s="42"/>
      <c r="D225" s="227" t="s">
        <v>142</v>
      </c>
      <c r="E225" s="42"/>
      <c r="F225" s="228" t="s">
        <v>986</v>
      </c>
      <c r="G225" s="42"/>
      <c r="H225" s="42"/>
      <c r="I225" s="229"/>
      <c r="J225" s="42"/>
      <c r="K225" s="42"/>
      <c r="L225" s="46"/>
      <c r="M225" s="230"/>
      <c r="N225" s="231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142</v>
      </c>
      <c r="AU225" s="19" t="s">
        <v>81</v>
      </c>
    </row>
    <row r="226" s="13" customFormat="1">
      <c r="A226" s="13"/>
      <c r="B226" s="235"/>
      <c r="C226" s="236"/>
      <c r="D226" s="227" t="s">
        <v>148</v>
      </c>
      <c r="E226" s="237" t="s">
        <v>19</v>
      </c>
      <c r="F226" s="238" t="s">
        <v>951</v>
      </c>
      <c r="G226" s="236"/>
      <c r="H226" s="239">
        <v>82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148</v>
      </c>
      <c r="AU226" s="245" t="s">
        <v>81</v>
      </c>
      <c r="AV226" s="13" t="s">
        <v>81</v>
      </c>
      <c r="AW226" s="13" t="s">
        <v>33</v>
      </c>
      <c r="AX226" s="13" t="s">
        <v>79</v>
      </c>
      <c r="AY226" s="245" t="s">
        <v>133</v>
      </c>
    </row>
    <row r="227" s="2" customFormat="1" ht="16.5" customHeight="1">
      <c r="A227" s="40"/>
      <c r="B227" s="41"/>
      <c r="C227" s="214" t="s">
        <v>164</v>
      </c>
      <c r="D227" s="214" t="s">
        <v>135</v>
      </c>
      <c r="E227" s="215" t="s">
        <v>988</v>
      </c>
      <c r="F227" s="216" t="s">
        <v>989</v>
      </c>
      <c r="G227" s="217" t="s">
        <v>138</v>
      </c>
      <c r="H227" s="218">
        <v>65.599999999999994</v>
      </c>
      <c r="I227" s="219"/>
      <c r="J227" s="220">
        <f>ROUND(I227*H227,2)</f>
        <v>0</v>
      </c>
      <c r="K227" s="216" t="s">
        <v>139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140</v>
      </c>
      <c r="AT227" s="225" t="s">
        <v>135</v>
      </c>
      <c r="AU227" s="225" t="s">
        <v>81</v>
      </c>
      <c r="AY227" s="19" t="s">
        <v>133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140</v>
      </c>
      <c r="BM227" s="225" t="s">
        <v>990</v>
      </c>
    </row>
    <row r="228" s="2" customFormat="1">
      <c r="A228" s="40"/>
      <c r="B228" s="41"/>
      <c r="C228" s="42"/>
      <c r="D228" s="227" t="s">
        <v>142</v>
      </c>
      <c r="E228" s="42"/>
      <c r="F228" s="228" t="s">
        <v>991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142</v>
      </c>
      <c r="AU228" s="19" t="s">
        <v>81</v>
      </c>
    </row>
    <row r="229" s="2" customFormat="1">
      <c r="A229" s="40"/>
      <c r="B229" s="41"/>
      <c r="C229" s="42"/>
      <c r="D229" s="232" t="s">
        <v>144</v>
      </c>
      <c r="E229" s="42"/>
      <c r="F229" s="233" t="s">
        <v>992</v>
      </c>
      <c r="G229" s="42"/>
      <c r="H229" s="42"/>
      <c r="I229" s="229"/>
      <c r="J229" s="42"/>
      <c r="K229" s="42"/>
      <c r="L229" s="46"/>
      <c r="M229" s="230"/>
      <c r="N229" s="231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144</v>
      </c>
      <c r="AU229" s="19" t="s">
        <v>81</v>
      </c>
    </row>
    <row r="230" s="2" customFormat="1">
      <c r="A230" s="40"/>
      <c r="B230" s="41"/>
      <c r="C230" s="42"/>
      <c r="D230" s="227" t="s">
        <v>146</v>
      </c>
      <c r="E230" s="42"/>
      <c r="F230" s="234" t="s">
        <v>993</v>
      </c>
      <c r="G230" s="42"/>
      <c r="H230" s="42"/>
      <c r="I230" s="229"/>
      <c r="J230" s="42"/>
      <c r="K230" s="42"/>
      <c r="L230" s="46"/>
      <c r="M230" s="230"/>
      <c r="N230" s="231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146</v>
      </c>
      <c r="AU230" s="19" t="s">
        <v>81</v>
      </c>
    </row>
    <row r="231" s="13" customFormat="1">
      <c r="A231" s="13"/>
      <c r="B231" s="235"/>
      <c r="C231" s="236"/>
      <c r="D231" s="227" t="s">
        <v>148</v>
      </c>
      <c r="E231" s="237" t="s">
        <v>19</v>
      </c>
      <c r="F231" s="238" t="s">
        <v>994</v>
      </c>
      <c r="G231" s="236"/>
      <c r="H231" s="239">
        <v>65.599999999999994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148</v>
      </c>
      <c r="AU231" s="245" t="s">
        <v>81</v>
      </c>
      <c r="AV231" s="13" t="s">
        <v>81</v>
      </c>
      <c r="AW231" s="13" t="s">
        <v>33</v>
      </c>
      <c r="AX231" s="13" t="s">
        <v>79</v>
      </c>
      <c r="AY231" s="245" t="s">
        <v>133</v>
      </c>
    </row>
    <row r="232" s="2" customFormat="1" ht="16.5" customHeight="1">
      <c r="A232" s="40"/>
      <c r="B232" s="41"/>
      <c r="C232" s="267" t="s">
        <v>360</v>
      </c>
      <c r="D232" s="267" t="s">
        <v>511</v>
      </c>
      <c r="E232" s="268" t="s">
        <v>995</v>
      </c>
      <c r="F232" s="269" t="s">
        <v>996</v>
      </c>
      <c r="G232" s="270" t="s">
        <v>316</v>
      </c>
      <c r="H232" s="271">
        <v>6.5599999999999996</v>
      </c>
      <c r="I232" s="272"/>
      <c r="J232" s="273">
        <f>ROUND(I232*H232,2)</f>
        <v>0</v>
      </c>
      <c r="K232" s="269" t="s">
        <v>19</v>
      </c>
      <c r="L232" s="274"/>
      <c r="M232" s="275" t="s">
        <v>19</v>
      </c>
      <c r="N232" s="276" t="s">
        <v>42</v>
      </c>
      <c r="O232" s="86"/>
      <c r="P232" s="223">
        <f>O232*H232</f>
        <v>0</v>
      </c>
      <c r="Q232" s="223">
        <v>0.20000000000000001</v>
      </c>
      <c r="R232" s="223">
        <f>Q232*H232</f>
        <v>1.3120000000000001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192</v>
      </c>
      <c r="AT232" s="225" t="s">
        <v>511</v>
      </c>
      <c r="AU232" s="225" t="s">
        <v>81</v>
      </c>
      <c r="AY232" s="19" t="s">
        <v>133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140</v>
      </c>
      <c r="BM232" s="225" t="s">
        <v>997</v>
      </c>
    </row>
    <row r="233" s="2" customFormat="1">
      <c r="A233" s="40"/>
      <c r="B233" s="41"/>
      <c r="C233" s="42"/>
      <c r="D233" s="227" t="s">
        <v>142</v>
      </c>
      <c r="E233" s="42"/>
      <c r="F233" s="228" t="s">
        <v>996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142</v>
      </c>
      <c r="AU233" s="19" t="s">
        <v>81</v>
      </c>
    </row>
    <row r="234" s="13" customFormat="1">
      <c r="A234" s="13"/>
      <c r="B234" s="235"/>
      <c r="C234" s="236"/>
      <c r="D234" s="227" t="s">
        <v>148</v>
      </c>
      <c r="E234" s="236"/>
      <c r="F234" s="238" t="s">
        <v>998</v>
      </c>
      <c r="G234" s="236"/>
      <c r="H234" s="239">
        <v>6.5599999999999996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148</v>
      </c>
      <c r="AU234" s="245" t="s">
        <v>81</v>
      </c>
      <c r="AV234" s="13" t="s">
        <v>81</v>
      </c>
      <c r="AW234" s="13" t="s">
        <v>4</v>
      </c>
      <c r="AX234" s="13" t="s">
        <v>79</v>
      </c>
      <c r="AY234" s="245" t="s">
        <v>133</v>
      </c>
    </row>
    <row r="235" s="2" customFormat="1" ht="16.5" customHeight="1">
      <c r="A235" s="40"/>
      <c r="B235" s="41"/>
      <c r="C235" s="214" t="s">
        <v>367</v>
      </c>
      <c r="D235" s="214" t="s">
        <v>135</v>
      </c>
      <c r="E235" s="215" t="s">
        <v>999</v>
      </c>
      <c r="F235" s="216" t="s">
        <v>1000</v>
      </c>
      <c r="G235" s="217" t="s">
        <v>514</v>
      </c>
      <c r="H235" s="218">
        <v>0.017999999999999999</v>
      </c>
      <c r="I235" s="219"/>
      <c r="J235" s="220">
        <f>ROUND(I235*H235,2)</f>
        <v>0</v>
      </c>
      <c r="K235" s="216" t="s">
        <v>139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140</v>
      </c>
      <c r="AT235" s="225" t="s">
        <v>135</v>
      </c>
      <c r="AU235" s="225" t="s">
        <v>81</v>
      </c>
      <c r="AY235" s="19" t="s">
        <v>133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140</v>
      </c>
      <c r="BM235" s="225" t="s">
        <v>1001</v>
      </c>
    </row>
    <row r="236" s="2" customFormat="1">
      <c r="A236" s="40"/>
      <c r="B236" s="41"/>
      <c r="C236" s="42"/>
      <c r="D236" s="227" t="s">
        <v>142</v>
      </c>
      <c r="E236" s="42"/>
      <c r="F236" s="228" t="s">
        <v>1002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142</v>
      </c>
      <c r="AU236" s="19" t="s">
        <v>81</v>
      </c>
    </row>
    <row r="237" s="2" customFormat="1">
      <c r="A237" s="40"/>
      <c r="B237" s="41"/>
      <c r="C237" s="42"/>
      <c r="D237" s="232" t="s">
        <v>144</v>
      </c>
      <c r="E237" s="42"/>
      <c r="F237" s="233" t="s">
        <v>1003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144</v>
      </c>
      <c r="AU237" s="19" t="s">
        <v>81</v>
      </c>
    </row>
    <row r="238" s="2" customFormat="1">
      <c r="A238" s="40"/>
      <c r="B238" s="41"/>
      <c r="C238" s="42"/>
      <c r="D238" s="227" t="s">
        <v>146</v>
      </c>
      <c r="E238" s="42"/>
      <c r="F238" s="234" t="s">
        <v>1004</v>
      </c>
      <c r="G238" s="42"/>
      <c r="H238" s="42"/>
      <c r="I238" s="229"/>
      <c r="J238" s="42"/>
      <c r="K238" s="42"/>
      <c r="L238" s="46"/>
      <c r="M238" s="230"/>
      <c r="N238" s="231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146</v>
      </c>
      <c r="AU238" s="19" t="s">
        <v>81</v>
      </c>
    </row>
    <row r="239" s="13" customFormat="1">
      <c r="A239" s="13"/>
      <c r="B239" s="235"/>
      <c r="C239" s="236"/>
      <c r="D239" s="227" t="s">
        <v>148</v>
      </c>
      <c r="E239" s="237" t="s">
        <v>19</v>
      </c>
      <c r="F239" s="238" t="s">
        <v>1005</v>
      </c>
      <c r="G239" s="236"/>
      <c r="H239" s="239">
        <v>0.001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148</v>
      </c>
      <c r="AU239" s="245" t="s">
        <v>81</v>
      </c>
      <c r="AV239" s="13" t="s">
        <v>81</v>
      </c>
      <c r="AW239" s="13" t="s">
        <v>33</v>
      </c>
      <c r="AX239" s="13" t="s">
        <v>71</v>
      </c>
      <c r="AY239" s="245" t="s">
        <v>133</v>
      </c>
    </row>
    <row r="240" s="13" customFormat="1">
      <c r="A240" s="13"/>
      <c r="B240" s="235"/>
      <c r="C240" s="236"/>
      <c r="D240" s="227" t="s">
        <v>148</v>
      </c>
      <c r="E240" s="237" t="s">
        <v>19</v>
      </c>
      <c r="F240" s="238" t="s">
        <v>1006</v>
      </c>
      <c r="G240" s="236"/>
      <c r="H240" s="239">
        <v>0.001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148</v>
      </c>
      <c r="AU240" s="245" t="s">
        <v>81</v>
      </c>
      <c r="AV240" s="13" t="s">
        <v>81</v>
      </c>
      <c r="AW240" s="13" t="s">
        <v>33</v>
      </c>
      <c r="AX240" s="13" t="s">
        <v>71</v>
      </c>
      <c r="AY240" s="245" t="s">
        <v>133</v>
      </c>
    </row>
    <row r="241" s="16" customFormat="1">
      <c r="A241" s="16"/>
      <c r="B241" s="281"/>
      <c r="C241" s="282"/>
      <c r="D241" s="227" t="s">
        <v>148</v>
      </c>
      <c r="E241" s="283" t="s">
        <v>19</v>
      </c>
      <c r="F241" s="284" t="s">
        <v>1007</v>
      </c>
      <c r="G241" s="282"/>
      <c r="H241" s="285">
        <v>0.002</v>
      </c>
      <c r="I241" s="286"/>
      <c r="J241" s="282"/>
      <c r="K241" s="282"/>
      <c r="L241" s="287"/>
      <c r="M241" s="288"/>
      <c r="N241" s="289"/>
      <c r="O241" s="289"/>
      <c r="P241" s="289"/>
      <c r="Q241" s="289"/>
      <c r="R241" s="289"/>
      <c r="S241" s="289"/>
      <c r="T241" s="290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1" t="s">
        <v>148</v>
      </c>
      <c r="AU241" s="291" t="s">
        <v>81</v>
      </c>
      <c r="AV241" s="16" t="s">
        <v>157</v>
      </c>
      <c r="AW241" s="16" t="s">
        <v>33</v>
      </c>
      <c r="AX241" s="16" t="s">
        <v>71</v>
      </c>
      <c r="AY241" s="291" t="s">
        <v>133</v>
      </c>
    </row>
    <row r="242" s="13" customFormat="1">
      <c r="A242" s="13"/>
      <c r="B242" s="235"/>
      <c r="C242" s="236"/>
      <c r="D242" s="227" t="s">
        <v>148</v>
      </c>
      <c r="E242" s="237" t="s">
        <v>19</v>
      </c>
      <c r="F242" s="238" t="s">
        <v>1008</v>
      </c>
      <c r="G242" s="236"/>
      <c r="H242" s="239">
        <v>0.016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148</v>
      </c>
      <c r="AU242" s="245" t="s">
        <v>81</v>
      </c>
      <c r="AV242" s="13" t="s">
        <v>81</v>
      </c>
      <c r="AW242" s="13" t="s">
        <v>33</v>
      </c>
      <c r="AX242" s="13" t="s">
        <v>71</v>
      </c>
      <c r="AY242" s="245" t="s">
        <v>133</v>
      </c>
    </row>
    <row r="243" s="15" customFormat="1">
      <c r="A243" s="15"/>
      <c r="B243" s="256"/>
      <c r="C243" s="257"/>
      <c r="D243" s="227" t="s">
        <v>148</v>
      </c>
      <c r="E243" s="258" t="s">
        <v>19</v>
      </c>
      <c r="F243" s="259" t="s">
        <v>333</v>
      </c>
      <c r="G243" s="257"/>
      <c r="H243" s="260">
        <v>0.017999999999999999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148</v>
      </c>
      <c r="AU243" s="266" t="s">
        <v>81</v>
      </c>
      <c r="AV243" s="15" t="s">
        <v>140</v>
      </c>
      <c r="AW243" s="15" t="s">
        <v>33</v>
      </c>
      <c r="AX243" s="15" t="s">
        <v>79</v>
      </c>
      <c r="AY243" s="266" t="s">
        <v>133</v>
      </c>
    </row>
    <row r="244" s="2" customFormat="1" ht="16.5" customHeight="1">
      <c r="A244" s="40"/>
      <c r="B244" s="41"/>
      <c r="C244" s="267" t="s">
        <v>373</v>
      </c>
      <c r="D244" s="267" t="s">
        <v>511</v>
      </c>
      <c r="E244" s="268" t="s">
        <v>1009</v>
      </c>
      <c r="F244" s="269" t="s">
        <v>1010</v>
      </c>
      <c r="G244" s="270" t="s">
        <v>849</v>
      </c>
      <c r="H244" s="271">
        <v>1.95</v>
      </c>
      <c r="I244" s="272"/>
      <c r="J244" s="273">
        <f>ROUND(I244*H244,2)</f>
        <v>0</v>
      </c>
      <c r="K244" s="269" t="s">
        <v>19</v>
      </c>
      <c r="L244" s="274"/>
      <c r="M244" s="275" t="s">
        <v>19</v>
      </c>
      <c r="N244" s="276" t="s">
        <v>42</v>
      </c>
      <c r="O244" s="86"/>
      <c r="P244" s="223">
        <f>O244*H244</f>
        <v>0</v>
      </c>
      <c r="Q244" s="223">
        <v>0.001</v>
      </c>
      <c r="R244" s="223">
        <f>Q244*H244</f>
        <v>0.0019499999999999999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192</v>
      </c>
      <c r="AT244" s="225" t="s">
        <v>511</v>
      </c>
      <c r="AU244" s="225" t="s">
        <v>81</v>
      </c>
      <c r="AY244" s="19" t="s">
        <v>133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79</v>
      </c>
      <c r="BK244" s="226">
        <f>ROUND(I244*H244,2)</f>
        <v>0</v>
      </c>
      <c r="BL244" s="19" t="s">
        <v>140</v>
      </c>
      <c r="BM244" s="225" t="s">
        <v>1011</v>
      </c>
    </row>
    <row r="245" s="2" customFormat="1">
      <c r="A245" s="40"/>
      <c r="B245" s="41"/>
      <c r="C245" s="42"/>
      <c r="D245" s="227" t="s">
        <v>142</v>
      </c>
      <c r="E245" s="42"/>
      <c r="F245" s="228" t="s">
        <v>1010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142</v>
      </c>
      <c r="AU245" s="19" t="s">
        <v>81</v>
      </c>
    </row>
    <row r="246" s="13" customFormat="1">
      <c r="A246" s="13"/>
      <c r="B246" s="235"/>
      <c r="C246" s="236"/>
      <c r="D246" s="227" t="s">
        <v>148</v>
      </c>
      <c r="E246" s="237" t="s">
        <v>19</v>
      </c>
      <c r="F246" s="238" t="s">
        <v>1012</v>
      </c>
      <c r="G246" s="236"/>
      <c r="H246" s="239">
        <v>0.93000000000000005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148</v>
      </c>
      <c r="AU246" s="245" t="s">
        <v>81</v>
      </c>
      <c r="AV246" s="13" t="s">
        <v>81</v>
      </c>
      <c r="AW246" s="13" t="s">
        <v>33</v>
      </c>
      <c r="AX246" s="13" t="s">
        <v>71</v>
      </c>
      <c r="AY246" s="245" t="s">
        <v>133</v>
      </c>
    </row>
    <row r="247" s="13" customFormat="1">
      <c r="A247" s="13"/>
      <c r="B247" s="235"/>
      <c r="C247" s="236"/>
      <c r="D247" s="227" t="s">
        <v>148</v>
      </c>
      <c r="E247" s="237" t="s">
        <v>19</v>
      </c>
      <c r="F247" s="238" t="s">
        <v>1013</v>
      </c>
      <c r="G247" s="236"/>
      <c r="H247" s="239">
        <v>1.02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148</v>
      </c>
      <c r="AU247" s="245" t="s">
        <v>81</v>
      </c>
      <c r="AV247" s="13" t="s">
        <v>81</v>
      </c>
      <c r="AW247" s="13" t="s">
        <v>33</v>
      </c>
      <c r="AX247" s="13" t="s">
        <v>71</v>
      </c>
      <c r="AY247" s="245" t="s">
        <v>133</v>
      </c>
    </row>
    <row r="248" s="15" customFormat="1">
      <c r="A248" s="15"/>
      <c r="B248" s="256"/>
      <c r="C248" s="257"/>
      <c r="D248" s="227" t="s">
        <v>148</v>
      </c>
      <c r="E248" s="258" t="s">
        <v>19</v>
      </c>
      <c r="F248" s="259" t="s">
        <v>333</v>
      </c>
      <c r="G248" s="257"/>
      <c r="H248" s="260">
        <v>1.95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6" t="s">
        <v>148</v>
      </c>
      <c r="AU248" s="266" t="s">
        <v>81</v>
      </c>
      <c r="AV248" s="15" t="s">
        <v>140</v>
      </c>
      <c r="AW248" s="15" t="s">
        <v>33</v>
      </c>
      <c r="AX248" s="15" t="s">
        <v>79</v>
      </c>
      <c r="AY248" s="266" t="s">
        <v>133</v>
      </c>
    </row>
    <row r="249" s="2" customFormat="1" ht="16.5" customHeight="1">
      <c r="A249" s="40"/>
      <c r="B249" s="41"/>
      <c r="C249" s="267" t="s">
        <v>380</v>
      </c>
      <c r="D249" s="267" t="s">
        <v>511</v>
      </c>
      <c r="E249" s="268" t="s">
        <v>1014</v>
      </c>
      <c r="F249" s="269" t="s">
        <v>1015</v>
      </c>
      <c r="G249" s="270" t="s">
        <v>849</v>
      </c>
      <c r="H249" s="271">
        <v>16.399999999999999</v>
      </c>
      <c r="I249" s="272"/>
      <c r="J249" s="273">
        <f>ROUND(I249*H249,2)</f>
        <v>0</v>
      </c>
      <c r="K249" s="269" t="s">
        <v>19</v>
      </c>
      <c r="L249" s="274"/>
      <c r="M249" s="275" t="s">
        <v>19</v>
      </c>
      <c r="N249" s="276" t="s">
        <v>42</v>
      </c>
      <c r="O249" s="86"/>
      <c r="P249" s="223">
        <f>O249*H249</f>
        <v>0</v>
      </c>
      <c r="Q249" s="223">
        <v>0.001</v>
      </c>
      <c r="R249" s="223">
        <f>Q249*H249</f>
        <v>0.016399999999999998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192</v>
      </c>
      <c r="AT249" s="225" t="s">
        <v>511</v>
      </c>
      <c r="AU249" s="225" t="s">
        <v>81</v>
      </c>
      <c r="AY249" s="19" t="s">
        <v>133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140</v>
      </c>
      <c r="BM249" s="225" t="s">
        <v>1016</v>
      </c>
    </row>
    <row r="250" s="2" customFormat="1">
      <c r="A250" s="40"/>
      <c r="B250" s="41"/>
      <c r="C250" s="42"/>
      <c r="D250" s="227" t="s">
        <v>142</v>
      </c>
      <c r="E250" s="42"/>
      <c r="F250" s="228" t="s">
        <v>1015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142</v>
      </c>
      <c r="AU250" s="19" t="s">
        <v>81</v>
      </c>
    </row>
    <row r="251" s="13" customFormat="1">
      <c r="A251" s="13"/>
      <c r="B251" s="235"/>
      <c r="C251" s="236"/>
      <c r="D251" s="227" t="s">
        <v>148</v>
      </c>
      <c r="E251" s="237" t="s">
        <v>19</v>
      </c>
      <c r="F251" s="238" t="s">
        <v>1017</v>
      </c>
      <c r="G251" s="236"/>
      <c r="H251" s="239">
        <v>16.399999999999999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5" t="s">
        <v>148</v>
      </c>
      <c r="AU251" s="245" t="s">
        <v>81</v>
      </c>
      <c r="AV251" s="13" t="s">
        <v>81</v>
      </c>
      <c r="AW251" s="13" t="s">
        <v>33</v>
      </c>
      <c r="AX251" s="13" t="s">
        <v>79</v>
      </c>
      <c r="AY251" s="245" t="s">
        <v>133</v>
      </c>
    </row>
    <row r="252" s="2" customFormat="1" ht="16.5" customHeight="1">
      <c r="A252" s="40"/>
      <c r="B252" s="41"/>
      <c r="C252" s="214" t="s">
        <v>386</v>
      </c>
      <c r="D252" s="214" t="s">
        <v>135</v>
      </c>
      <c r="E252" s="215" t="s">
        <v>1018</v>
      </c>
      <c r="F252" s="216" t="s">
        <v>1019</v>
      </c>
      <c r="G252" s="217" t="s">
        <v>316</v>
      </c>
      <c r="H252" s="218">
        <v>2.2599999999999998</v>
      </c>
      <c r="I252" s="219"/>
      <c r="J252" s="220">
        <f>ROUND(I252*H252,2)</f>
        <v>0</v>
      </c>
      <c r="K252" s="216" t="s">
        <v>139</v>
      </c>
      <c r="L252" s="46"/>
      <c r="M252" s="221" t="s">
        <v>19</v>
      </c>
      <c r="N252" s="222" t="s">
        <v>42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140</v>
      </c>
      <c r="AT252" s="225" t="s">
        <v>135</v>
      </c>
      <c r="AU252" s="225" t="s">
        <v>81</v>
      </c>
      <c r="AY252" s="19" t="s">
        <v>133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140</v>
      </c>
      <c r="BM252" s="225" t="s">
        <v>1020</v>
      </c>
    </row>
    <row r="253" s="2" customFormat="1">
      <c r="A253" s="40"/>
      <c r="B253" s="41"/>
      <c r="C253" s="42"/>
      <c r="D253" s="227" t="s">
        <v>142</v>
      </c>
      <c r="E253" s="42"/>
      <c r="F253" s="228" t="s">
        <v>1021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142</v>
      </c>
      <c r="AU253" s="19" t="s">
        <v>81</v>
      </c>
    </row>
    <row r="254" s="2" customFormat="1">
      <c r="A254" s="40"/>
      <c r="B254" s="41"/>
      <c r="C254" s="42"/>
      <c r="D254" s="232" t="s">
        <v>144</v>
      </c>
      <c r="E254" s="42"/>
      <c r="F254" s="233" t="s">
        <v>1022</v>
      </c>
      <c r="G254" s="42"/>
      <c r="H254" s="42"/>
      <c r="I254" s="229"/>
      <c r="J254" s="42"/>
      <c r="K254" s="42"/>
      <c r="L254" s="46"/>
      <c r="M254" s="230"/>
      <c r="N254" s="231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144</v>
      </c>
      <c r="AU254" s="19" t="s">
        <v>81</v>
      </c>
    </row>
    <row r="255" s="2" customFormat="1">
      <c r="A255" s="40"/>
      <c r="B255" s="41"/>
      <c r="C255" s="42"/>
      <c r="D255" s="227" t="s">
        <v>146</v>
      </c>
      <c r="E255" s="42"/>
      <c r="F255" s="234" t="s">
        <v>1023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146</v>
      </c>
      <c r="AU255" s="19" t="s">
        <v>81</v>
      </c>
    </row>
    <row r="256" s="13" customFormat="1">
      <c r="A256" s="13"/>
      <c r="B256" s="235"/>
      <c r="C256" s="236"/>
      <c r="D256" s="227" t="s">
        <v>148</v>
      </c>
      <c r="E256" s="237" t="s">
        <v>19</v>
      </c>
      <c r="F256" s="238" t="s">
        <v>1024</v>
      </c>
      <c r="G256" s="236"/>
      <c r="H256" s="239">
        <v>1.24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148</v>
      </c>
      <c r="AU256" s="245" t="s">
        <v>81</v>
      </c>
      <c r="AV256" s="13" t="s">
        <v>81</v>
      </c>
      <c r="AW256" s="13" t="s">
        <v>33</v>
      </c>
      <c r="AX256" s="13" t="s">
        <v>71</v>
      </c>
      <c r="AY256" s="245" t="s">
        <v>133</v>
      </c>
    </row>
    <row r="257" s="13" customFormat="1">
      <c r="A257" s="13"/>
      <c r="B257" s="235"/>
      <c r="C257" s="236"/>
      <c r="D257" s="227" t="s">
        <v>148</v>
      </c>
      <c r="E257" s="237" t="s">
        <v>19</v>
      </c>
      <c r="F257" s="238" t="s">
        <v>1013</v>
      </c>
      <c r="G257" s="236"/>
      <c r="H257" s="239">
        <v>1.02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5" t="s">
        <v>148</v>
      </c>
      <c r="AU257" s="245" t="s">
        <v>81</v>
      </c>
      <c r="AV257" s="13" t="s">
        <v>81</v>
      </c>
      <c r="AW257" s="13" t="s">
        <v>33</v>
      </c>
      <c r="AX257" s="13" t="s">
        <v>71</v>
      </c>
      <c r="AY257" s="245" t="s">
        <v>133</v>
      </c>
    </row>
    <row r="258" s="15" customFormat="1">
      <c r="A258" s="15"/>
      <c r="B258" s="256"/>
      <c r="C258" s="257"/>
      <c r="D258" s="227" t="s">
        <v>148</v>
      </c>
      <c r="E258" s="258" t="s">
        <v>19</v>
      </c>
      <c r="F258" s="259" t="s">
        <v>333</v>
      </c>
      <c r="G258" s="257"/>
      <c r="H258" s="260">
        <v>2.2599999999999998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6" t="s">
        <v>148</v>
      </c>
      <c r="AU258" s="266" t="s">
        <v>81</v>
      </c>
      <c r="AV258" s="15" t="s">
        <v>140</v>
      </c>
      <c r="AW258" s="15" t="s">
        <v>33</v>
      </c>
      <c r="AX258" s="15" t="s">
        <v>79</v>
      </c>
      <c r="AY258" s="266" t="s">
        <v>133</v>
      </c>
    </row>
    <row r="259" s="2" customFormat="1" ht="16.5" customHeight="1">
      <c r="A259" s="40"/>
      <c r="B259" s="41"/>
      <c r="C259" s="214" t="s">
        <v>392</v>
      </c>
      <c r="D259" s="214" t="s">
        <v>135</v>
      </c>
      <c r="E259" s="215" t="s">
        <v>1025</v>
      </c>
      <c r="F259" s="216" t="s">
        <v>1026</v>
      </c>
      <c r="G259" s="217" t="s">
        <v>316</v>
      </c>
      <c r="H259" s="218">
        <v>2.2599999999999998</v>
      </c>
      <c r="I259" s="219"/>
      <c r="J259" s="220">
        <f>ROUND(I259*H259,2)</f>
        <v>0</v>
      </c>
      <c r="K259" s="216" t="s">
        <v>139</v>
      </c>
      <c r="L259" s="46"/>
      <c r="M259" s="221" t="s">
        <v>19</v>
      </c>
      <c r="N259" s="222" t="s">
        <v>42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140</v>
      </c>
      <c r="AT259" s="225" t="s">
        <v>135</v>
      </c>
      <c r="AU259" s="225" t="s">
        <v>81</v>
      </c>
      <c r="AY259" s="19" t="s">
        <v>133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140</v>
      </c>
      <c r="BM259" s="225" t="s">
        <v>1027</v>
      </c>
    </row>
    <row r="260" s="2" customFormat="1">
      <c r="A260" s="40"/>
      <c r="B260" s="41"/>
      <c r="C260" s="42"/>
      <c r="D260" s="227" t="s">
        <v>142</v>
      </c>
      <c r="E260" s="42"/>
      <c r="F260" s="228" t="s">
        <v>1028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142</v>
      </c>
      <c r="AU260" s="19" t="s">
        <v>81</v>
      </c>
    </row>
    <row r="261" s="2" customFormat="1">
      <c r="A261" s="40"/>
      <c r="B261" s="41"/>
      <c r="C261" s="42"/>
      <c r="D261" s="232" t="s">
        <v>144</v>
      </c>
      <c r="E261" s="42"/>
      <c r="F261" s="233" t="s">
        <v>1029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144</v>
      </c>
      <c r="AU261" s="19" t="s">
        <v>81</v>
      </c>
    </row>
    <row r="262" s="2" customFormat="1">
      <c r="A262" s="40"/>
      <c r="B262" s="41"/>
      <c r="C262" s="42"/>
      <c r="D262" s="227" t="s">
        <v>146</v>
      </c>
      <c r="E262" s="42"/>
      <c r="F262" s="234" t="s">
        <v>1030</v>
      </c>
      <c r="G262" s="42"/>
      <c r="H262" s="42"/>
      <c r="I262" s="229"/>
      <c r="J262" s="42"/>
      <c r="K262" s="42"/>
      <c r="L262" s="46"/>
      <c r="M262" s="230"/>
      <c r="N262" s="231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146</v>
      </c>
      <c r="AU262" s="19" t="s">
        <v>81</v>
      </c>
    </row>
    <row r="263" s="2" customFormat="1" ht="16.5" customHeight="1">
      <c r="A263" s="40"/>
      <c r="B263" s="41"/>
      <c r="C263" s="214" t="s">
        <v>398</v>
      </c>
      <c r="D263" s="214" t="s">
        <v>135</v>
      </c>
      <c r="E263" s="215" t="s">
        <v>1031</v>
      </c>
      <c r="F263" s="216" t="s">
        <v>1032</v>
      </c>
      <c r="G263" s="217" t="s">
        <v>316</v>
      </c>
      <c r="H263" s="218">
        <v>20.34</v>
      </c>
      <c r="I263" s="219"/>
      <c r="J263" s="220">
        <f>ROUND(I263*H263,2)</f>
        <v>0</v>
      </c>
      <c r="K263" s="216" t="s">
        <v>139</v>
      </c>
      <c r="L263" s="46"/>
      <c r="M263" s="221" t="s">
        <v>19</v>
      </c>
      <c r="N263" s="222" t="s">
        <v>42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140</v>
      </c>
      <c r="AT263" s="225" t="s">
        <v>135</v>
      </c>
      <c r="AU263" s="225" t="s">
        <v>81</v>
      </c>
      <c r="AY263" s="19" t="s">
        <v>133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140</v>
      </c>
      <c r="BM263" s="225" t="s">
        <v>1033</v>
      </c>
    </row>
    <row r="264" s="2" customFormat="1">
      <c r="A264" s="40"/>
      <c r="B264" s="41"/>
      <c r="C264" s="42"/>
      <c r="D264" s="227" t="s">
        <v>142</v>
      </c>
      <c r="E264" s="42"/>
      <c r="F264" s="228" t="s">
        <v>1034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142</v>
      </c>
      <c r="AU264" s="19" t="s">
        <v>81</v>
      </c>
    </row>
    <row r="265" s="2" customFormat="1">
      <c r="A265" s="40"/>
      <c r="B265" s="41"/>
      <c r="C265" s="42"/>
      <c r="D265" s="232" t="s">
        <v>144</v>
      </c>
      <c r="E265" s="42"/>
      <c r="F265" s="233" t="s">
        <v>1035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144</v>
      </c>
      <c r="AU265" s="19" t="s">
        <v>81</v>
      </c>
    </row>
    <row r="266" s="2" customFormat="1">
      <c r="A266" s="40"/>
      <c r="B266" s="41"/>
      <c r="C266" s="42"/>
      <c r="D266" s="227" t="s">
        <v>146</v>
      </c>
      <c r="E266" s="42"/>
      <c r="F266" s="234" t="s">
        <v>1036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146</v>
      </c>
      <c r="AU266" s="19" t="s">
        <v>81</v>
      </c>
    </row>
    <row r="267" s="13" customFormat="1">
      <c r="A267" s="13"/>
      <c r="B267" s="235"/>
      <c r="C267" s="236"/>
      <c r="D267" s="227" t="s">
        <v>148</v>
      </c>
      <c r="E267" s="236"/>
      <c r="F267" s="238" t="s">
        <v>1037</v>
      </c>
      <c r="G267" s="236"/>
      <c r="H267" s="239">
        <v>20.34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5" t="s">
        <v>148</v>
      </c>
      <c r="AU267" s="245" t="s">
        <v>81</v>
      </c>
      <c r="AV267" s="13" t="s">
        <v>81</v>
      </c>
      <c r="AW267" s="13" t="s">
        <v>4</v>
      </c>
      <c r="AX267" s="13" t="s">
        <v>79</v>
      </c>
      <c r="AY267" s="245" t="s">
        <v>133</v>
      </c>
    </row>
    <row r="268" s="2" customFormat="1" ht="16.5" customHeight="1">
      <c r="A268" s="40"/>
      <c r="B268" s="41"/>
      <c r="C268" s="267" t="s">
        <v>404</v>
      </c>
      <c r="D268" s="267" t="s">
        <v>511</v>
      </c>
      <c r="E268" s="268" t="s">
        <v>1038</v>
      </c>
      <c r="F268" s="269" t="s">
        <v>1039</v>
      </c>
      <c r="G268" s="270" t="s">
        <v>316</v>
      </c>
      <c r="H268" s="271">
        <v>2.2599999999999998</v>
      </c>
      <c r="I268" s="272"/>
      <c r="J268" s="273">
        <f>ROUND(I268*H268,2)</f>
        <v>0</v>
      </c>
      <c r="K268" s="269" t="s">
        <v>139</v>
      </c>
      <c r="L268" s="274"/>
      <c r="M268" s="275" t="s">
        <v>19</v>
      </c>
      <c r="N268" s="276" t="s">
        <v>42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192</v>
      </c>
      <c r="AT268" s="225" t="s">
        <v>511</v>
      </c>
      <c r="AU268" s="225" t="s">
        <v>81</v>
      </c>
      <c r="AY268" s="19" t="s">
        <v>133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140</v>
      </c>
      <c r="BM268" s="225" t="s">
        <v>1040</v>
      </c>
    </row>
    <row r="269" s="2" customFormat="1">
      <c r="A269" s="40"/>
      <c r="B269" s="41"/>
      <c r="C269" s="42"/>
      <c r="D269" s="227" t="s">
        <v>142</v>
      </c>
      <c r="E269" s="42"/>
      <c r="F269" s="228" t="s">
        <v>1039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142</v>
      </c>
      <c r="AU269" s="19" t="s">
        <v>81</v>
      </c>
    </row>
    <row r="270" s="12" customFormat="1" ht="22.8" customHeight="1">
      <c r="A270" s="12"/>
      <c r="B270" s="198"/>
      <c r="C270" s="199"/>
      <c r="D270" s="200" t="s">
        <v>70</v>
      </c>
      <c r="E270" s="212" t="s">
        <v>157</v>
      </c>
      <c r="F270" s="212" t="s">
        <v>1041</v>
      </c>
      <c r="G270" s="199"/>
      <c r="H270" s="199"/>
      <c r="I270" s="202"/>
      <c r="J270" s="213">
        <f>BK270</f>
        <v>0</v>
      </c>
      <c r="K270" s="199"/>
      <c r="L270" s="204"/>
      <c r="M270" s="205"/>
      <c r="N270" s="206"/>
      <c r="O270" s="206"/>
      <c r="P270" s="207">
        <f>SUM(P271:P278)</f>
        <v>0</v>
      </c>
      <c r="Q270" s="206"/>
      <c r="R270" s="207">
        <f>SUM(R271:R278)</f>
        <v>10.400320000000001</v>
      </c>
      <c r="S270" s="206"/>
      <c r="T270" s="208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9" t="s">
        <v>79</v>
      </c>
      <c r="AT270" s="210" t="s">
        <v>70</v>
      </c>
      <c r="AU270" s="210" t="s">
        <v>79</v>
      </c>
      <c r="AY270" s="209" t="s">
        <v>133</v>
      </c>
      <c r="BK270" s="211">
        <f>SUM(BK271:BK278)</f>
        <v>0</v>
      </c>
    </row>
    <row r="271" s="2" customFormat="1" ht="21.75" customHeight="1">
      <c r="A271" s="40"/>
      <c r="B271" s="41"/>
      <c r="C271" s="214" t="s">
        <v>410</v>
      </c>
      <c r="D271" s="214" t="s">
        <v>135</v>
      </c>
      <c r="E271" s="215" t="s">
        <v>1042</v>
      </c>
      <c r="F271" s="216" t="s">
        <v>1043</v>
      </c>
      <c r="G271" s="217" t="s">
        <v>160</v>
      </c>
      <c r="H271" s="218">
        <v>16</v>
      </c>
      <c r="I271" s="219"/>
      <c r="J271" s="220">
        <f>ROUND(I271*H271,2)</f>
        <v>0</v>
      </c>
      <c r="K271" s="216" t="s">
        <v>139</v>
      </c>
      <c r="L271" s="46"/>
      <c r="M271" s="221" t="s">
        <v>19</v>
      </c>
      <c r="N271" s="222" t="s">
        <v>42</v>
      </c>
      <c r="O271" s="86"/>
      <c r="P271" s="223">
        <f>O271*H271</f>
        <v>0</v>
      </c>
      <c r="Q271" s="223">
        <v>2.0000000000000002E-05</v>
      </c>
      <c r="R271" s="223">
        <f>Q271*H271</f>
        <v>0.00032000000000000003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140</v>
      </c>
      <c r="AT271" s="225" t="s">
        <v>135</v>
      </c>
      <c r="AU271" s="225" t="s">
        <v>81</v>
      </c>
      <c r="AY271" s="19" t="s">
        <v>133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140</v>
      </c>
      <c r="BM271" s="225" t="s">
        <v>1044</v>
      </c>
    </row>
    <row r="272" s="2" customFormat="1">
      <c r="A272" s="40"/>
      <c r="B272" s="41"/>
      <c r="C272" s="42"/>
      <c r="D272" s="227" t="s">
        <v>142</v>
      </c>
      <c r="E272" s="42"/>
      <c r="F272" s="228" t="s">
        <v>1045</v>
      </c>
      <c r="G272" s="42"/>
      <c r="H272" s="42"/>
      <c r="I272" s="229"/>
      <c r="J272" s="42"/>
      <c r="K272" s="42"/>
      <c r="L272" s="46"/>
      <c r="M272" s="230"/>
      <c r="N272" s="231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142</v>
      </c>
      <c r="AU272" s="19" t="s">
        <v>81</v>
      </c>
    </row>
    <row r="273" s="2" customFormat="1">
      <c r="A273" s="40"/>
      <c r="B273" s="41"/>
      <c r="C273" s="42"/>
      <c r="D273" s="232" t="s">
        <v>144</v>
      </c>
      <c r="E273" s="42"/>
      <c r="F273" s="233" t="s">
        <v>1046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144</v>
      </c>
      <c r="AU273" s="19" t="s">
        <v>81</v>
      </c>
    </row>
    <row r="274" s="2" customFormat="1">
      <c r="A274" s="40"/>
      <c r="B274" s="41"/>
      <c r="C274" s="42"/>
      <c r="D274" s="227" t="s">
        <v>146</v>
      </c>
      <c r="E274" s="42"/>
      <c r="F274" s="234" t="s">
        <v>1047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146</v>
      </c>
      <c r="AU274" s="19" t="s">
        <v>81</v>
      </c>
    </row>
    <row r="275" s="13" customFormat="1">
      <c r="A275" s="13"/>
      <c r="B275" s="235"/>
      <c r="C275" s="236"/>
      <c r="D275" s="227" t="s">
        <v>148</v>
      </c>
      <c r="E275" s="237" t="s">
        <v>19</v>
      </c>
      <c r="F275" s="238" t="s">
        <v>241</v>
      </c>
      <c r="G275" s="236"/>
      <c r="H275" s="239">
        <v>16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148</v>
      </c>
      <c r="AU275" s="245" t="s">
        <v>81</v>
      </c>
      <c r="AV275" s="13" t="s">
        <v>81</v>
      </c>
      <c r="AW275" s="13" t="s">
        <v>33</v>
      </c>
      <c r="AX275" s="13" t="s">
        <v>79</v>
      </c>
      <c r="AY275" s="245" t="s">
        <v>133</v>
      </c>
    </row>
    <row r="276" s="2" customFormat="1" ht="16.5" customHeight="1">
      <c r="A276" s="40"/>
      <c r="B276" s="41"/>
      <c r="C276" s="267" t="s">
        <v>416</v>
      </c>
      <c r="D276" s="267" t="s">
        <v>511</v>
      </c>
      <c r="E276" s="268" t="s">
        <v>1048</v>
      </c>
      <c r="F276" s="269" t="s">
        <v>1049</v>
      </c>
      <c r="G276" s="270" t="s">
        <v>1050</v>
      </c>
      <c r="H276" s="271">
        <v>16</v>
      </c>
      <c r="I276" s="272"/>
      <c r="J276" s="273">
        <f>ROUND(I276*H276,2)</f>
        <v>0</v>
      </c>
      <c r="K276" s="269" t="s">
        <v>19</v>
      </c>
      <c r="L276" s="274"/>
      <c r="M276" s="275" t="s">
        <v>19</v>
      </c>
      <c r="N276" s="276" t="s">
        <v>42</v>
      </c>
      <c r="O276" s="86"/>
      <c r="P276" s="223">
        <f>O276*H276</f>
        <v>0</v>
      </c>
      <c r="Q276" s="223">
        <v>0.65000000000000002</v>
      </c>
      <c r="R276" s="223">
        <f>Q276*H276</f>
        <v>10.4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192</v>
      </c>
      <c r="AT276" s="225" t="s">
        <v>511</v>
      </c>
      <c r="AU276" s="225" t="s">
        <v>81</v>
      </c>
      <c r="AY276" s="19" t="s">
        <v>133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140</v>
      </c>
      <c r="BM276" s="225" t="s">
        <v>1051</v>
      </c>
    </row>
    <row r="277" s="2" customFormat="1">
      <c r="A277" s="40"/>
      <c r="B277" s="41"/>
      <c r="C277" s="42"/>
      <c r="D277" s="227" t="s">
        <v>142</v>
      </c>
      <c r="E277" s="42"/>
      <c r="F277" s="228" t="s">
        <v>1049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142</v>
      </c>
      <c r="AU277" s="19" t="s">
        <v>81</v>
      </c>
    </row>
    <row r="278" s="2" customFormat="1">
      <c r="A278" s="40"/>
      <c r="B278" s="41"/>
      <c r="C278" s="42"/>
      <c r="D278" s="227" t="s">
        <v>146</v>
      </c>
      <c r="E278" s="42"/>
      <c r="F278" s="234" t="s">
        <v>1047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146</v>
      </c>
      <c r="AU278" s="19" t="s">
        <v>81</v>
      </c>
    </row>
    <row r="279" s="12" customFormat="1" ht="22.8" customHeight="1">
      <c r="A279" s="12"/>
      <c r="B279" s="198"/>
      <c r="C279" s="199"/>
      <c r="D279" s="200" t="s">
        <v>70</v>
      </c>
      <c r="E279" s="212" t="s">
        <v>800</v>
      </c>
      <c r="F279" s="212" t="s">
        <v>1052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SUM(P280:P282)</f>
        <v>0</v>
      </c>
      <c r="Q279" s="206"/>
      <c r="R279" s="207">
        <f>SUM(R280:R282)</f>
        <v>0</v>
      </c>
      <c r="S279" s="206"/>
      <c r="T279" s="208">
        <f>SUM(T280:T282)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79</v>
      </c>
      <c r="AT279" s="210" t="s">
        <v>70</v>
      </c>
      <c r="AU279" s="210" t="s">
        <v>79</v>
      </c>
      <c r="AY279" s="209" t="s">
        <v>133</v>
      </c>
      <c r="BK279" s="211">
        <f>SUM(BK280:BK282)</f>
        <v>0</v>
      </c>
    </row>
    <row r="280" s="2" customFormat="1" ht="16.5" customHeight="1">
      <c r="A280" s="40"/>
      <c r="B280" s="41"/>
      <c r="C280" s="214" t="s">
        <v>422</v>
      </c>
      <c r="D280" s="214" t="s">
        <v>135</v>
      </c>
      <c r="E280" s="215" t="s">
        <v>1053</v>
      </c>
      <c r="F280" s="216" t="s">
        <v>1054</v>
      </c>
      <c r="G280" s="217" t="s">
        <v>514</v>
      </c>
      <c r="H280" s="218">
        <v>14.93</v>
      </c>
      <c r="I280" s="219"/>
      <c r="J280" s="220">
        <f>ROUND(I280*H280,2)</f>
        <v>0</v>
      </c>
      <c r="K280" s="216" t="s">
        <v>139</v>
      </c>
      <c r="L280" s="46"/>
      <c r="M280" s="221" t="s">
        <v>19</v>
      </c>
      <c r="N280" s="222" t="s">
        <v>42</v>
      </c>
      <c r="O280" s="86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140</v>
      </c>
      <c r="AT280" s="225" t="s">
        <v>135</v>
      </c>
      <c r="AU280" s="225" t="s">
        <v>81</v>
      </c>
      <c r="AY280" s="19" t="s">
        <v>133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79</v>
      </c>
      <c r="BK280" s="226">
        <f>ROUND(I280*H280,2)</f>
        <v>0</v>
      </c>
      <c r="BL280" s="19" t="s">
        <v>140</v>
      </c>
      <c r="BM280" s="225" t="s">
        <v>1055</v>
      </c>
    </row>
    <row r="281" s="2" customFormat="1">
      <c r="A281" s="40"/>
      <c r="B281" s="41"/>
      <c r="C281" s="42"/>
      <c r="D281" s="227" t="s">
        <v>142</v>
      </c>
      <c r="E281" s="42"/>
      <c r="F281" s="228" t="s">
        <v>1056</v>
      </c>
      <c r="G281" s="42"/>
      <c r="H281" s="42"/>
      <c r="I281" s="229"/>
      <c r="J281" s="42"/>
      <c r="K281" s="42"/>
      <c r="L281" s="46"/>
      <c r="M281" s="230"/>
      <c r="N281" s="231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142</v>
      </c>
      <c r="AU281" s="19" t="s">
        <v>81</v>
      </c>
    </row>
    <row r="282" s="2" customFormat="1">
      <c r="A282" s="40"/>
      <c r="B282" s="41"/>
      <c r="C282" s="42"/>
      <c r="D282" s="232" t="s">
        <v>144</v>
      </c>
      <c r="E282" s="42"/>
      <c r="F282" s="233" t="s">
        <v>1057</v>
      </c>
      <c r="G282" s="42"/>
      <c r="H282" s="42"/>
      <c r="I282" s="229"/>
      <c r="J282" s="42"/>
      <c r="K282" s="42"/>
      <c r="L282" s="46"/>
      <c r="M282" s="277"/>
      <c r="N282" s="278"/>
      <c r="O282" s="279"/>
      <c r="P282" s="279"/>
      <c r="Q282" s="279"/>
      <c r="R282" s="279"/>
      <c r="S282" s="279"/>
      <c r="T282" s="280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144</v>
      </c>
      <c r="AU282" s="19" t="s">
        <v>81</v>
      </c>
    </row>
    <row r="283" s="2" customFormat="1" ht="6.96" customHeight="1">
      <c r="A283" s="40"/>
      <c r="B283" s="61"/>
      <c r="C283" s="62"/>
      <c r="D283" s="62"/>
      <c r="E283" s="62"/>
      <c r="F283" s="62"/>
      <c r="G283" s="62"/>
      <c r="H283" s="62"/>
      <c r="I283" s="62"/>
      <c r="J283" s="62"/>
      <c r="K283" s="62"/>
      <c r="L283" s="46"/>
      <c r="M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</row>
  </sheetData>
  <sheetProtection sheet="1" autoFilter="0" formatColumns="0" formatRows="0" objects="1" scenarios="1" spinCount="100000" saltValue="wOXg2Mmk4DwJua3PjXzVLd2e4i/SvaJ+u4FLXO3bn8g/2gj1VrlXTpAGFVAQoyN4AjsQicsn58Nctz8ITL8zhA==" hashValue="CJjkRIHdSM8P31H7jVBshtHAw7weDNtE6p8XfIi/E5ef1grWDmHjp7Lcs90qjhn/vzk6zeTRwg0wr2+cNV8rJA==" algorithmName="SHA-512" password="CC35"/>
  <autoFilter ref="C88:K2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131111322"/>
    <hyperlink ref="F99" r:id="rId2" display="https://podminky.urs.cz/item/CS_URS_2022_02/181451311"/>
    <hyperlink ref="F114" r:id="rId3" display="https://podminky.urs.cz/item/CS_URS_2022_02/183101114"/>
    <hyperlink ref="F119" r:id="rId4" display="https://podminky.urs.cz/item/CS_URS_2022_02/183101115"/>
    <hyperlink ref="F124" r:id="rId5" display="https://podminky.urs.cz/item/CS_URS_2022_02/183403112"/>
    <hyperlink ref="F130" r:id="rId6" display="https://podminky.urs.cz/item/CS_URS_2022_02/183403152"/>
    <hyperlink ref="F135" r:id="rId7" display="https://podminky.urs.cz/item/CS_URS_2022_02/183403153"/>
    <hyperlink ref="F140" r:id="rId8" display="https://podminky.urs.cz/item/CS_URS_2022_02/184102112"/>
    <hyperlink ref="F145" r:id="rId9" display="https://podminky.urs.cz/item/CS_URS_2022_02/184102115"/>
    <hyperlink ref="F171" r:id="rId10" display="https://podminky.urs.cz/item/CS_URS_2022_02/184215112"/>
    <hyperlink ref="F176" r:id="rId11" display="https://podminky.urs.cz/item/CS_URS_2022_02/184215133"/>
    <hyperlink ref="F193" r:id="rId12" display="https://podminky.urs.cz/item/CS_URS_2022_02/184215412"/>
    <hyperlink ref="F201" r:id="rId13" display="https://podminky.urs.cz/item/CS_URS_2022_01/184802111"/>
    <hyperlink ref="F210" r:id="rId14" display="https://podminky.urs.cz/item/CS_URS_2022_02/184813121"/>
    <hyperlink ref="F219" r:id="rId15" display="https://podminky.urs.cz/item/CS_URS_2022_02/184813134"/>
    <hyperlink ref="F229" r:id="rId16" display="https://podminky.urs.cz/item/CS_URS_2022_02/184911421"/>
    <hyperlink ref="F237" r:id="rId17" display="https://podminky.urs.cz/item/CS_URS_2022_02/185802114"/>
    <hyperlink ref="F254" r:id="rId18" display="https://podminky.urs.cz/item/CS_URS_2022_02/185804311"/>
    <hyperlink ref="F261" r:id="rId19" display="https://podminky.urs.cz/item/CS_URS_2022_02/185851121"/>
    <hyperlink ref="F265" r:id="rId20" display="https://podminky.urs.cz/item/CS_URS_2022_02/185851129"/>
    <hyperlink ref="F273" r:id="rId21" display="https://podminky.urs.cz/item/CS_URS_2022_02/338950143"/>
    <hyperlink ref="F282" r:id="rId22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823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1058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826</v>
      </c>
      <c r="G14" s="40"/>
      <c r="H14" s="40"/>
      <c r="I14" s="144" t="s">
        <v>23</v>
      </c>
      <c r="J14" s="148" t="str">
        <f>'Rekapitulace stavby'!AN8</f>
        <v>14. 7. 2022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ROUND((SUM(BE87:BE163)),  2)</f>
        <v>0</v>
      </c>
      <c r="G35" s="40"/>
      <c r="H35" s="40"/>
      <c r="I35" s="159">
        <v>0.20999999999999999</v>
      </c>
      <c r="J35" s="158">
        <f>ROUND(((SUM(BE87:BE163))*I35),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ROUND((SUM(BF87:BF163)),  2)</f>
        <v>0</v>
      </c>
      <c r="G36" s="40"/>
      <c r="H36" s="40"/>
      <c r="I36" s="159">
        <v>0.14999999999999999</v>
      </c>
      <c r="J36" s="158">
        <f>ROUND(((SUM(BF87:BF163))*I36),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ROUND((SUM(BG87:BG163)),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ROUND((SUM(BH87:BH163)),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ROUND((SUM(BI87:BI163)),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VPC1 v k.ú. Luh nad Svatavou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luh0201 - Rozvojová péče - 1. rok po výsadbě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Kozly</v>
      </c>
      <c r="G56" s="42"/>
      <c r="H56" s="42"/>
      <c r="I56" s="34" t="s">
        <v>23</v>
      </c>
      <c r="J56" s="74" t="str">
        <f>IF(J14="","",J14)</f>
        <v>14. 7. 2022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ČR - Státní pozemkový úřad</v>
      </c>
      <c r="G58" s="42"/>
      <c r="H58" s="42"/>
      <c r="I58" s="34" t="s">
        <v>31</v>
      </c>
      <c r="J58" s="38" t="str">
        <f>E23</f>
        <v>Ing. Josef Bureš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Josef Bureš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827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828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Polní cesta VPC1 v k.ú. Luh nad Svatavou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823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luh0201 - Rozvojová péče - 1. rok po výsadbě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Kozly</v>
      </c>
      <c r="G81" s="42"/>
      <c r="H81" s="42"/>
      <c r="I81" s="34" t="s">
        <v>23</v>
      </c>
      <c r="J81" s="74" t="str">
        <f>IF(J14="","",J14)</f>
        <v>14. 7. 2022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ČR - Státní pozemkový úřad</v>
      </c>
      <c r="G83" s="42"/>
      <c r="H83" s="42"/>
      <c r="I83" s="34" t="s">
        <v>31</v>
      </c>
      <c r="J83" s="38" t="str">
        <f>E23</f>
        <v>Ing. Josef Bureš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Josef Bureš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119</v>
      </c>
      <c r="D86" s="190" t="s">
        <v>56</v>
      </c>
      <c r="E86" s="190" t="s">
        <v>52</v>
      </c>
      <c r="F86" s="190" t="s">
        <v>53</v>
      </c>
      <c r="G86" s="190" t="s">
        <v>120</v>
      </c>
      <c r="H86" s="190" t="s">
        <v>121</v>
      </c>
      <c r="I86" s="190" t="s">
        <v>122</v>
      </c>
      <c r="J86" s="190" t="s">
        <v>106</v>
      </c>
      <c r="K86" s="191" t="s">
        <v>123</v>
      </c>
      <c r="L86" s="192"/>
      <c r="M86" s="94" t="s">
        <v>19</v>
      </c>
      <c r="N86" s="95" t="s">
        <v>41</v>
      </c>
      <c r="O86" s="95" t="s">
        <v>124</v>
      </c>
      <c r="P86" s="95" t="s">
        <v>125</v>
      </c>
      <c r="Q86" s="95" t="s">
        <v>126</v>
      </c>
      <c r="R86" s="95" t="s">
        <v>127</v>
      </c>
      <c r="S86" s="95" t="s">
        <v>128</v>
      </c>
      <c r="T86" s="96" t="s">
        <v>129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130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0.020089999999999997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131</v>
      </c>
      <c r="F88" s="201" t="s">
        <v>831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0.020089999999999997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70</v>
      </c>
      <c r="AU88" s="210" t="s">
        <v>71</v>
      </c>
      <c r="AY88" s="209" t="s">
        <v>133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79</v>
      </c>
      <c r="F89" s="212" t="s">
        <v>832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SUM(P90:P163)</f>
        <v>0</v>
      </c>
      <c r="Q89" s="206"/>
      <c r="R89" s="207">
        <f>SUM(R90:R163)</f>
        <v>0.020089999999999997</v>
      </c>
      <c r="S89" s="206"/>
      <c r="T89" s="208">
        <f>SUM(T90:T163)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70</v>
      </c>
      <c r="AU89" s="210" t="s">
        <v>79</v>
      </c>
      <c r="AY89" s="209" t="s">
        <v>133</v>
      </c>
      <c r="BK89" s="211">
        <f>SUM(BK90:BK163)</f>
        <v>0</v>
      </c>
    </row>
    <row r="90" s="2" customFormat="1" ht="16.5" customHeight="1">
      <c r="A90" s="40"/>
      <c r="B90" s="41"/>
      <c r="C90" s="214" t="s">
        <v>79</v>
      </c>
      <c r="D90" s="214" t="s">
        <v>135</v>
      </c>
      <c r="E90" s="215" t="s">
        <v>1059</v>
      </c>
      <c r="F90" s="216" t="s">
        <v>1060</v>
      </c>
      <c r="G90" s="217" t="s">
        <v>138</v>
      </c>
      <c r="H90" s="218">
        <v>18420</v>
      </c>
      <c r="I90" s="219"/>
      <c r="J90" s="220">
        <f>ROUND(I90*H90,2)</f>
        <v>0</v>
      </c>
      <c r="K90" s="216" t="s">
        <v>139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140</v>
      </c>
      <c r="AT90" s="225" t="s">
        <v>135</v>
      </c>
      <c r="AU90" s="225" t="s">
        <v>81</v>
      </c>
      <c r="AY90" s="19" t="s">
        <v>133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140</v>
      </c>
      <c r="BM90" s="225" t="s">
        <v>1061</v>
      </c>
    </row>
    <row r="91" s="2" customFormat="1">
      <c r="A91" s="40"/>
      <c r="B91" s="41"/>
      <c r="C91" s="42"/>
      <c r="D91" s="227" t="s">
        <v>142</v>
      </c>
      <c r="E91" s="42"/>
      <c r="F91" s="228" t="s">
        <v>1062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81</v>
      </c>
    </row>
    <row r="92" s="2" customFormat="1">
      <c r="A92" s="40"/>
      <c r="B92" s="41"/>
      <c r="C92" s="42"/>
      <c r="D92" s="232" t="s">
        <v>144</v>
      </c>
      <c r="E92" s="42"/>
      <c r="F92" s="233" t="s">
        <v>1063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144</v>
      </c>
      <c r="AU92" s="19" t="s">
        <v>81</v>
      </c>
    </row>
    <row r="93" s="2" customFormat="1">
      <c r="A93" s="40"/>
      <c r="B93" s="41"/>
      <c r="C93" s="42"/>
      <c r="D93" s="227" t="s">
        <v>146</v>
      </c>
      <c r="E93" s="42"/>
      <c r="F93" s="234" t="s">
        <v>1064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81</v>
      </c>
    </row>
    <row r="94" s="13" customFormat="1">
      <c r="A94" s="13"/>
      <c r="B94" s="235"/>
      <c r="C94" s="236"/>
      <c r="D94" s="227" t="s">
        <v>148</v>
      </c>
      <c r="E94" s="237" t="s">
        <v>19</v>
      </c>
      <c r="F94" s="238" t="s">
        <v>1065</v>
      </c>
      <c r="G94" s="236"/>
      <c r="H94" s="239">
        <v>18420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148</v>
      </c>
      <c r="AU94" s="245" t="s">
        <v>81</v>
      </c>
      <c r="AV94" s="13" t="s">
        <v>81</v>
      </c>
      <c r="AW94" s="13" t="s">
        <v>33</v>
      </c>
      <c r="AX94" s="13" t="s">
        <v>79</v>
      </c>
      <c r="AY94" s="245" t="s">
        <v>133</v>
      </c>
    </row>
    <row r="95" s="2" customFormat="1" ht="16.5" customHeight="1">
      <c r="A95" s="40"/>
      <c r="B95" s="41"/>
      <c r="C95" s="214" t="s">
        <v>81</v>
      </c>
      <c r="D95" s="214" t="s">
        <v>135</v>
      </c>
      <c r="E95" s="215" t="s">
        <v>1066</v>
      </c>
      <c r="F95" s="216" t="s">
        <v>1067</v>
      </c>
      <c r="G95" s="217" t="s">
        <v>138</v>
      </c>
      <c r="H95" s="218">
        <v>614</v>
      </c>
      <c r="I95" s="219"/>
      <c r="J95" s="220">
        <f>ROUND(I95*H95,2)</f>
        <v>0</v>
      </c>
      <c r="K95" s="216" t="s">
        <v>139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140</v>
      </c>
      <c r="AT95" s="225" t="s">
        <v>135</v>
      </c>
      <c r="AU95" s="225" t="s">
        <v>81</v>
      </c>
      <c r="AY95" s="19" t="s">
        <v>133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140</v>
      </c>
      <c r="BM95" s="225" t="s">
        <v>1068</v>
      </c>
    </row>
    <row r="96" s="2" customFormat="1">
      <c r="A96" s="40"/>
      <c r="B96" s="41"/>
      <c r="C96" s="42"/>
      <c r="D96" s="227" t="s">
        <v>142</v>
      </c>
      <c r="E96" s="42"/>
      <c r="F96" s="228" t="s">
        <v>1069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81</v>
      </c>
    </row>
    <row r="97" s="2" customFormat="1">
      <c r="A97" s="40"/>
      <c r="B97" s="41"/>
      <c r="C97" s="42"/>
      <c r="D97" s="232" t="s">
        <v>144</v>
      </c>
      <c r="E97" s="42"/>
      <c r="F97" s="233" t="s">
        <v>1070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144</v>
      </c>
      <c r="AU97" s="19" t="s">
        <v>81</v>
      </c>
    </row>
    <row r="98" s="2" customFormat="1">
      <c r="A98" s="40"/>
      <c r="B98" s="41"/>
      <c r="C98" s="42"/>
      <c r="D98" s="227" t="s">
        <v>146</v>
      </c>
      <c r="E98" s="42"/>
      <c r="F98" s="234" t="s">
        <v>1071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81</v>
      </c>
    </row>
    <row r="99" s="13" customFormat="1">
      <c r="A99" s="13"/>
      <c r="B99" s="235"/>
      <c r="C99" s="236"/>
      <c r="D99" s="227" t="s">
        <v>148</v>
      </c>
      <c r="E99" s="237" t="s">
        <v>19</v>
      </c>
      <c r="F99" s="238" t="s">
        <v>1072</v>
      </c>
      <c r="G99" s="236"/>
      <c r="H99" s="239">
        <v>614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148</v>
      </c>
      <c r="AU99" s="245" t="s">
        <v>81</v>
      </c>
      <c r="AV99" s="13" t="s">
        <v>81</v>
      </c>
      <c r="AW99" s="13" t="s">
        <v>33</v>
      </c>
      <c r="AX99" s="13" t="s">
        <v>79</v>
      </c>
      <c r="AY99" s="245" t="s">
        <v>133</v>
      </c>
    </row>
    <row r="100" s="2" customFormat="1" ht="16.5" customHeight="1">
      <c r="A100" s="40"/>
      <c r="B100" s="41"/>
      <c r="C100" s="267" t="s">
        <v>157</v>
      </c>
      <c r="D100" s="267" t="s">
        <v>511</v>
      </c>
      <c r="E100" s="268" t="s">
        <v>847</v>
      </c>
      <c r="F100" s="269" t="s">
        <v>848</v>
      </c>
      <c r="G100" s="270" t="s">
        <v>849</v>
      </c>
      <c r="H100" s="271">
        <v>12.279999999999999</v>
      </c>
      <c r="I100" s="272"/>
      <c r="J100" s="273">
        <f>ROUND(I100*H100,2)</f>
        <v>0</v>
      </c>
      <c r="K100" s="269" t="s">
        <v>19</v>
      </c>
      <c r="L100" s="274"/>
      <c r="M100" s="275" t="s">
        <v>19</v>
      </c>
      <c r="N100" s="276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192</v>
      </c>
      <c r="AT100" s="225" t="s">
        <v>511</v>
      </c>
      <c r="AU100" s="225" t="s">
        <v>81</v>
      </c>
      <c r="AY100" s="19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140</v>
      </c>
      <c r="BM100" s="225" t="s">
        <v>1073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848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81</v>
      </c>
    </row>
    <row r="102" s="13" customFormat="1">
      <c r="A102" s="13"/>
      <c r="B102" s="235"/>
      <c r="C102" s="236"/>
      <c r="D102" s="227" t="s">
        <v>148</v>
      </c>
      <c r="E102" s="237" t="s">
        <v>19</v>
      </c>
      <c r="F102" s="238" t="s">
        <v>1074</v>
      </c>
      <c r="G102" s="236"/>
      <c r="H102" s="239">
        <v>614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148</v>
      </c>
      <c r="AU102" s="245" t="s">
        <v>81</v>
      </c>
      <c r="AV102" s="13" t="s">
        <v>81</v>
      </c>
      <c r="AW102" s="13" t="s">
        <v>33</v>
      </c>
      <c r="AX102" s="13" t="s">
        <v>79</v>
      </c>
      <c r="AY102" s="245" t="s">
        <v>133</v>
      </c>
    </row>
    <row r="103" s="13" customFormat="1">
      <c r="A103" s="13"/>
      <c r="B103" s="235"/>
      <c r="C103" s="236"/>
      <c r="D103" s="227" t="s">
        <v>148</v>
      </c>
      <c r="E103" s="236"/>
      <c r="F103" s="238" t="s">
        <v>1075</v>
      </c>
      <c r="G103" s="236"/>
      <c r="H103" s="239">
        <v>12.279999999999999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5" t="s">
        <v>148</v>
      </c>
      <c r="AU103" s="245" t="s">
        <v>81</v>
      </c>
      <c r="AV103" s="13" t="s">
        <v>81</v>
      </c>
      <c r="AW103" s="13" t="s">
        <v>4</v>
      </c>
      <c r="AX103" s="13" t="s">
        <v>79</v>
      </c>
      <c r="AY103" s="245" t="s">
        <v>133</v>
      </c>
    </row>
    <row r="104" s="2" customFormat="1">
      <c r="A104" s="40"/>
      <c r="B104" s="41"/>
      <c r="C104" s="214" t="s">
        <v>140</v>
      </c>
      <c r="D104" s="214" t="s">
        <v>135</v>
      </c>
      <c r="E104" s="215" t="s">
        <v>974</v>
      </c>
      <c r="F104" s="216" t="s">
        <v>975</v>
      </c>
      <c r="G104" s="217" t="s">
        <v>976</v>
      </c>
      <c r="H104" s="218">
        <v>1.6399999999999999</v>
      </c>
      <c r="I104" s="219"/>
      <c r="J104" s="220">
        <f>ROUND(I104*H104,2)</f>
        <v>0</v>
      </c>
      <c r="K104" s="216" t="s">
        <v>139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140</v>
      </c>
      <c r="AT104" s="225" t="s">
        <v>135</v>
      </c>
      <c r="AU104" s="225" t="s">
        <v>81</v>
      </c>
      <c r="AY104" s="19" t="s">
        <v>133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140</v>
      </c>
      <c r="BM104" s="225" t="s">
        <v>1076</v>
      </c>
    </row>
    <row r="105" s="2" customFormat="1">
      <c r="A105" s="40"/>
      <c r="B105" s="41"/>
      <c r="C105" s="42"/>
      <c r="D105" s="227" t="s">
        <v>142</v>
      </c>
      <c r="E105" s="42"/>
      <c r="F105" s="228" t="s">
        <v>978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81</v>
      </c>
    </row>
    <row r="106" s="2" customFormat="1">
      <c r="A106" s="40"/>
      <c r="B106" s="41"/>
      <c r="C106" s="42"/>
      <c r="D106" s="232" t="s">
        <v>144</v>
      </c>
      <c r="E106" s="42"/>
      <c r="F106" s="233" t="s">
        <v>979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144</v>
      </c>
      <c r="AU106" s="19" t="s">
        <v>81</v>
      </c>
    </row>
    <row r="107" s="2" customFormat="1">
      <c r="A107" s="40"/>
      <c r="B107" s="41"/>
      <c r="C107" s="42"/>
      <c r="D107" s="227" t="s">
        <v>146</v>
      </c>
      <c r="E107" s="42"/>
      <c r="F107" s="234" t="s">
        <v>1077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146</v>
      </c>
      <c r="AU107" s="19" t="s">
        <v>81</v>
      </c>
    </row>
    <row r="108" s="13" customFormat="1">
      <c r="A108" s="13"/>
      <c r="B108" s="235"/>
      <c r="C108" s="236"/>
      <c r="D108" s="227" t="s">
        <v>148</v>
      </c>
      <c r="E108" s="237" t="s">
        <v>19</v>
      </c>
      <c r="F108" s="238" t="s">
        <v>1078</v>
      </c>
      <c r="G108" s="236"/>
      <c r="H108" s="239">
        <v>1.6399999999999999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148</v>
      </c>
      <c r="AU108" s="245" t="s">
        <v>81</v>
      </c>
      <c r="AV108" s="13" t="s">
        <v>81</v>
      </c>
      <c r="AW108" s="13" t="s">
        <v>33</v>
      </c>
      <c r="AX108" s="13" t="s">
        <v>79</v>
      </c>
      <c r="AY108" s="245" t="s">
        <v>133</v>
      </c>
    </row>
    <row r="109" s="2" customFormat="1" ht="16.5" customHeight="1">
      <c r="A109" s="40"/>
      <c r="B109" s="41"/>
      <c r="C109" s="267" t="s">
        <v>171</v>
      </c>
      <c r="D109" s="267" t="s">
        <v>511</v>
      </c>
      <c r="E109" s="268" t="s">
        <v>981</v>
      </c>
      <c r="F109" s="269" t="s">
        <v>982</v>
      </c>
      <c r="G109" s="270" t="s">
        <v>849</v>
      </c>
      <c r="H109" s="271">
        <v>0.49199999999999999</v>
      </c>
      <c r="I109" s="272"/>
      <c r="J109" s="273">
        <f>ROUND(I109*H109,2)</f>
        <v>0</v>
      </c>
      <c r="K109" s="269" t="s">
        <v>19</v>
      </c>
      <c r="L109" s="274"/>
      <c r="M109" s="275" t="s">
        <v>19</v>
      </c>
      <c r="N109" s="276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192</v>
      </c>
      <c r="AT109" s="225" t="s">
        <v>511</v>
      </c>
      <c r="AU109" s="225" t="s">
        <v>81</v>
      </c>
      <c r="AY109" s="19" t="s">
        <v>133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140</v>
      </c>
      <c r="BM109" s="225" t="s">
        <v>1079</v>
      </c>
    </row>
    <row r="110" s="2" customFormat="1">
      <c r="A110" s="40"/>
      <c r="B110" s="41"/>
      <c r="C110" s="42"/>
      <c r="D110" s="227" t="s">
        <v>142</v>
      </c>
      <c r="E110" s="42"/>
      <c r="F110" s="228" t="s">
        <v>982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81</v>
      </c>
    </row>
    <row r="111" s="13" customFormat="1">
      <c r="A111" s="13"/>
      <c r="B111" s="235"/>
      <c r="C111" s="236"/>
      <c r="D111" s="227" t="s">
        <v>148</v>
      </c>
      <c r="E111" s="236"/>
      <c r="F111" s="238" t="s">
        <v>1080</v>
      </c>
      <c r="G111" s="236"/>
      <c r="H111" s="239">
        <v>0.49199999999999999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148</v>
      </c>
      <c r="AU111" s="245" t="s">
        <v>81</v>
      </c>
      <c r="AV111" s="13" t="s">
        <v>81</v>
      </c>
      <c r="AW111" s="13" t="s">
        <v>4</v>
      </c>
      <c r="AX111" s="13" t="s">
        <v>79</v>
      </c>
      <c r="AY111" s="245" t="s">
        <v>133</v>
      </c>
    </row>
    <row r="112" s="2" customFormat="1" ht="16.5" customHeight="1">
      <c r="A112" s="40"/>
      <c r="B112" s="41"/>
      <c r="C112" s="214" t="s">
        <v>179</v>
      </c>
      <c r="D112" s="214" t="s">
        <v>135</v>
      </c>
      <c r="E112" s="215" t="s">
        <v>1081</v>
      </c>
      <c r="F112" s="216" t="s">
        <v>1082</v>
      </c>
      <c r="G112" s="217" t="s">
        <v>160</v>
      </c>
      <c r="H112" s="218">
        <v>82</v>
      </c>
      <c r="I112" s="219"/>
      <c r="J112" s="220">
        <f>ROUND(I112*H112,2)</f>
        <v>0</v>
      </c>
      <c r="K112" s="216" t="s">
        <v>139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2.0000000000000002E-05</v>
      </c>
      <c r="R112" s="223">
        <f>Q112*H112</f>
        <v>0.0016400000000000002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140</v>
      </c>
      <c r="AT112" s="225" t="s">
        <v>135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140</v>
      </c>
      <c r="BM112" s="225" t="s">
        <v>1083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1084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32" t="s">
        <v>144</v>
      </c>
      <c r="E114" s="42"/>
      <c r="F114" s="233" t="s">
        <v>1085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81</v>
      </c>
    </row>
    <row r="115" s="2" customFormat="1">
      <c r="A115" s="40"/>
      <c r="B115" s="41"/>
      <c r="C115" s="42"/>
      <c r="D115" s="227" t="s">
        <v>146</v>
      </c>
      <c r="E115" s="42"/>
      <c r="F115" s="234" t="s">
        <v>1086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146</v>
      </c>
      <c r="AU115" s="19" t="s">
        <v>81</v>
      </c>
    </row>
    <row r="116" s="13" customFormat="1">
      <c r="A116" s="13"/>
      <c r="B116" s="235"/>
      <c r="C116" s="236"/>
      <c r="D116" s="227" t="s">
        <v>148</v>
      </c>
      <c r="E116" s="237" t="s">
        <v>19</v>
      </c>
      <c r="F116" s="238" t="s">
        <v>1087</v>
      </c>
      <c r="G116" s="236"/>
      <c r="H116" s="239">
        <v>82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148</v>
      </c>
      <c r="AU116" s="245" t="s">
        <v>81</v>
      </c>
      <c r="AV116" s="13" t="s">
        <v>81</v>
      </c>
      <c r="AW116" s="13" t="s">
        <v>33</v>
      </c>
      <c r="AX116" s="13" t="s">
        <v>79</v>
      </c>
      <c r="AY116" s="245" t="s">
        <v>133</v>
      </c>
    </row>
    <row r="117" s="2" customFormat="1" ht="16.5" customHeight="1">
      <c r="A117" s="40"/>
      <c r="B117" s="41"/>
      <c r="C117" s="267" t="s">
        <v>185</v>
      </c>
      <c r="D117" s="267" t="s">
        <v>511</v>
      </c>
      <c r="E117" s="268" t="s">
        <v>941</v>
      </c>
      <c r="F117" s="269" t="s">
        <v>942</v>
      </c>
      <c r="G117" s="270" t="s">
        <v>604</v>
      </c>
      <c r="H117" s="271">
        <v>61.5</v>
      </c>
      <c r="I117" s="272"/>
      <c r="J117" s="273">
        <f>ROUND(I117*H117,2)</f>
        <v>0</v>
      </c>
      <c r="K117" s="269" t="s">
        <v>19</v>
      </c>
      <c r="L117" s="274"/>
      <c r="M117" s="275" t="s">
        <v>19</v>
      </c>
      <c r="N117" s="276" t="s">
        <v>42</v>
      </c>
      <c r="O117" s="86"/>
      <c r="P117" s="223">
        <f>O117*H117</f>
        <v>0</v>
      </c>
      <c r="Q117" s="223">
        <v>0.00029999999999999997</v>
      </c>
      <c r="R117" s="223">
        <f>Q117*H117</f>
        <v>0.018449999999999998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192</v>
      </c>
      <c r="AT117" s="225" t="s">
        <v>511</v>
      </c>
      <c r="AU117" s="225" t="s">
        <v>81</v>
      </c>
      <c r="AY117" s="19" t="s">
        <v>133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140</v>
      </c>
      <c r="BM117" s="225" t="s">
        <v>1088</v>
      </c>
    </row>
    <row r="118" s="2" customFormat="1">
      <c r="A118" s="40"/>
      <c r="B118" s="41"/>
      <c r="C118" s="42"/>
      <c r="D118" s="227" t="s">
        <v>142</v>
      </c>
      <c r="E118" s="42"/>
      <c r="F118" s="228" t="s">
        <v>942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81</v>
      </c>
    </row>
    <row r="119" s="2" customFormat="1">
      <c r="A119" s="40"/>
      <c r="B119" s="41"/>
      <c r="C119" s="42"/>
      <c r="D119" s="227" t="s">
        <v>146</v>
      </c>
      <c r="E119" s="42"/>
      <c r="F119" s="234" t="s">
        <v>944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146</v>
      </c>
      <c r="AU119" s="19" t="s">
        <v>81</v>
      </c>
    </row>
    <row r="120" s="13" customFormat="1">
      <c r="A120" s="13"/>
      <c r="B120" s="235"/>
      <c r="C120" s="236"/>
      <c r="D120" s="227" t="s">
        <v>148</v>
      </c>
      <c r="E120" s="236"/>
      <c r="F120" s="238" t="s">
        <v>1089</v>
      </c>
      <c r="G120" s="236"/>
      <c r="H120" s="239">
        <v>61.5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5" t="s">
        <v>148</v>
      </c>
      <c r="AU120" s="245" t="s">
        <v>81</v>
      </c>
      <c r="AV120" s="13" t="s">
        <v>81</v>
      </c>
      <c r="AW120" s="13" t="s">
        <v>4</v>
      </c>
      <c r="AX120" s="13" t="s">
        <v>79</v>
      </c>
      <c r="AY120" s="245" t="s">
        <v>133</v>
      </c>
    </row>
    <row r="121" s="2" customFormat="1" ht="16.5" customHeight="1">
      <c r="A121" s="40"/>
      <c r="B121" s="41"/>
      <c r="C121" s="214" t="s">
        <v>192</v>
      </c>
      <c r="D121" s="214" t="s">
        <v>135</v>
      </c>
      <c r="E121" s="215" t="s">
        <v>1090</v>
      </c>
      <c r="F121" s="216" t="s">
        <v>1091</v>
      </c>
      <c r="G121" s="217" t="s">
        <v>138</v>
      </c>
      <c r="H121" s="218">
        <v>65.599999999999994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140</v>
      </c>
      <c r="AT121" s="225" t="s">
        <v>135</v>
      </c>
      <c r="AU121" s="225" t="s">
        <v>81</v>
      </c>
      <c r="AY121" s="19" t="s">
        <v>133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140</v>
      </c>
      <c r="BM121" s="225" t="s">
        <v>1092</v>
      </c>
    </row>
    <row r="122" s="2" customFormat="1">
      <c r="A122" s="40"/>
      <c r="B122" s="41"/>
      <c r="C122" s="42"/>
      <c r="D122" s="227" t="s">
        <v>142</v>
      </c>
      <c r="E122" s="42"/>
      <c r="F122" s="228" t="s">
        <v>1093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81</v>
      </c>
    </row>
    <row r="123" s="2" customFormat="1">
      <c r="A123" s="40"/>
      <c r="B123" s="41"/>
      <c r="C123" s="42"/>
      <c r="D123" s="227" t="s">
        <v>146</v>
      </c>
      <c r="E123" s="42"/>
      <c r="F123" s="234" t="s">
        <v>1094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146</v>
      </c>
      <c r="AU123" s="19" t="s">
        <v>81</v>
      </c>
    </row>
    <row r="124" s="13" customFormat="1">
      <c r="A124" s="13"/>
      <c r="B124" s="235"/>
      <c r="C124" s="236"/>
      <c r="D124" s="227" t="s">
        <v>148</v>
      </c>
      <c r="E124" s="237" t="s">
        <v>19</v>
      </c>
      <c r="F124" s="238" t="s">
        <v>994</v>
      </c>
      <c r="G124" s="236"/>
      <c r="H124" s="239">
        <v>65.599999999999994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148</v>
      </c>
      <c r="AU124" s="245" t="s">
        <v>81</v>
      </c>
      <c r="AV124" s="13" t="s">
        <v>81</v>
      </c>
      <c r="AW124" s="13" t="s">
        <v>33</v>
      </c>
      <c r="AX124" s="13" t="s">
        <v>79</v>
      </c>
      <c r="AY124" s="245" t="s">
        <v>133</v>
      </c>
    </row>
    <row r="125" s="2" customFormat="1" ht="16.5" customHeight="1">
      <c r="A125" s="40"/>
      <c r="B125" s="41"/>
      <c r="C125" s="214" t="s">
        <v>198</v>
      </c>
      <c r="D125" s="214" t="s">
        <v>135</v>
      </c>
      <c r="E125" s="215" t="s">
        <v>1095</v>
      </c>
      <c r="F125" s="216" t="s">
        <v>1096</v>
      </c>
      <c r="G125" s="217" t="s">
        <v>1050</v>
      </c>
      <c r="H125" s="218">
        <v>8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140</v>
      </c>
      <c r="AT125" s="225" t="s">
        <v>135</v>
      </c>
      <c r="AU125" s="225" t="s">
        <v>81</v>
      </c>
      <c r="AY125" s="19" t="s">
        <v>133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140</v>
      </c>
      <c r="BM125" s="225" t="s">
        <v>1097</v>
      </c>
    </row>
    <row r="126" s="2" customFormat="1">
      <c r="A126" s="40"/>
      <c r="B126" s="41"/>
      <c r="C126" s="42"/>
      <c r="D126" s="227" t="s">
        <v>142</v>
      </c>
      <c r="E126" s="42"/>
      <c r="F126" s="228" t="s">
        <v>1098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81</v>
      </c>
    </row>
    <row r="127" s="2" customFormat="1">
      <c r="A127" s="40"/>
      <c r="B127" s="41"/>
      <c r="C127" s="42"/>
      <c r="D127" s="227" t="s">
        <v>146</v>
      </c>
      <c r="E127" s="42"/>
      <c r="F127" s="234" t="s">
        <v>1099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146</v>
      </c>
      <c r="AU127" s="19" t="s">
        <v>81</v>
      </c>
    </row>
    <row r="128" s="13" customFormat="1">
      <c r="A128" s="13"/>
      <c r="B128" s="235"/>
      <c r="C128" s="236"/>
      <c r="D128" s="227" t="s">
        <v>148</v>
      </c>
      <c r="E128" s="237" t="s">
        <v>19</v>
      </c>
      <c r="F128" s="238" t="s">
        <v>1100</v>
      </c>
      <c r="G128" s="236"/>
      <c r="H128" s="239">
        <v>8.1999999999999993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148</v>
      </c>
      <c r="AU128" s="245" t="s">
        <v>81</v>
      </c>
      <c r="AV128" s="13" t="s">
        <v>81</v>
      </c>
      <c r="AW128" s="13" t="s">
        <v>33</v>
      </c>
      <c r="AX128" s="13" t="s">
        <v>71</v>
      </c>
      <c r="AY128" s="245" t="s">
        <v>133</v>
      </c>
    </row>
    <row r="129" s="13" customFormat="1">
      <c r="A129" s="13"/>
      <c r="B129" s="235"/>
      <c r="C129" s="236"/>
      <c r="D129" s="227" t="s">
        <v>148</v>
      </c>
      <c r="E129" s="237" t="s">
        <v>19</v>
      </c>
      <c r="F129" s="238" t="s">
        <v>192</v>
      </c>
      <c r="G129" s="236"/>
      <c r="H129" s="239">
        <v>8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148</v>
      </c>
      <c r="AU129" s="245" t="s">
        <v>81</v>
      </c>
      <c r="AV129" s="13" t="s">
        <v>81</v>
      </c>
      <c r="AW129" s="13" t="s">
        <v>33</v>
      </c>
      <c r="AX129" s="13" t="s">
        <v>79</v>
      </c>
      <c r="AY129" s="245" t="s">
        <v>133</v>
      </c>
    </row>
    <row r="130" s="2" customFormat="1" ht="16.5" customHeight="1">
      <c r="A130" s="40"/>
      <c r="B130" s="41"/>
      <c r="C130" s="214" t="s">
        <v>204</v>
      </c>
      <c r="D130" s="214" t="s">
        <v>135</v>
      </c>
      <c r="E130" s="215" t="s">
        <v>1101</v>
      </c>
      <c r="F130" s="216" t="s">
        <v>1102</v>
      </c>
      <c r="G130" s="217" t="s">
        <v>1050</v>
      </c>
      <c r="H130" s="218">
        <v>82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140</v>
      </c>
      <c r="AT130" s="225" t="s">
        <v>135</v>
      </c>
      <c r="AU130" s="225" t="s">
        <v>81</v>
      </c>
      <c r="AY130" s="19" t="s">
        <v>133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140</v>
      </c>
      <c r="BM130" s="225" t="s">
        <v>1103</v>
      </c>
    </row>
    <row r="131" s="2" customFormat="1">
      <c r="A131" s="40"/>
      <c r="B131" s="41"/>
      <c r="C131" s="42"/>
      <c r="D131" s="227" t="s">
        <v>142</v>
      </c>
      <c r="E131" s="42"/>
      <c r="F131" s="228" t="s">
        <v>1102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81</v>
      </c>
    </row>
    <row r="132" s="2" customFormat="1">
      <c r="A132" s="40"/>
      <c r="B132" s="41"/>
      <c r="C132" s="42"/>
      <c r="D132" s="227" t="s">
        <v>146</v>
      </c>
      <c r="E132" s="42"/>
      <c r="F132" s="234" t="s">
        <v>1104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146</v>
      </c>
      <c r="AU132" s="19" t="s">
        <v>81</v>
      </c>
    </row>
    <row r="133" s="13" customFormat="1">
      <c r="A133" s="13"/>
      <c r="B133" s="235"/>
      <c r="C133" s="236"/>
      <c r="D133" s="227" t="s">
        <v>148</v>
      </c>
      <c r="E133" s="237" t="s">
        <v>19</v>
      </c>
      <c r="F133" s="238" t="s">
        <v>951</v>
      </c>
      <c r="G133" s="236"/>
      <c r="H133" s="239">
        <v>82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148</v>
      </c>
      <c r="AU133" s="245" t="s">
        <v>81</v>
      </c>
      <c r="AV133" s="13" t="s">
        <v>81</v>
      </c>
      <c r="AW133" s="13" t="s">
        <v>33</v>
      </c>
      <c r="AX133" s="13" t="s">
        <v>79</v>
      </c>
      <c r="AY133" s="245" t="s">
        <v>133</v>
      </c>
    </row>
    <row r="134" s="2" customFormat="1" ht="16.5" customHeight="1">
      <c r="A134" s="40"/>
      <c r="B134" s="41"/>
      <c r="C134" s="214" t="s">
        <v>191</v>
      </c>
      <c r="D134" s="214" t="s">
        <v>135</v>
      </c>
      <c r="E134" s="215" t="s">
        <v>1105</v>
      </c>
      <c r="F134" s="216" t="s">
        <v>1106</v>
      </c>
      <c r="G134" s="217" t="s">
        <v>1050</v>
      </c>
      <c r="H134" s="218">
        <v>82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140</v>
      </c>
      <c r="AT134" s="225" t="s">
        <v>135</v>
      </c>
      <c r="AU134" s="225" t="s">
        <v>81</v>
      </c>
      <c r="AY134" s="19" t="s">
        <v>133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140</v>
      </c>
      <c r="BM134" s="225" t="s">
        <v>1107</v>
      </c>
    </row>
    <row r="135" s="2" customFormat="1">
      <c r="A135" s="40"/>
      <c r="B135" s="41"/>
      <c r="C135" s="42"/>
      <c r="D135" s="227" t="s">
        <v>142</v>
      </c>
      <c r="E135" s="42"/>
      <c r="F135" s="228" t="s">
        <v>1106</v>
      </c>
      <c r="G135" s="42"/>
      <c r="H135" s="42"/>
      <c r="I135" s="229"/>
      <c r="J135" s="42"/>
      <c r="K135" s="42"/>
      <c r="L135" s="46"/>
      <c r="M135" s="230"/>
      <c r="N135" s="231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81</v>
      </c>
    </row>
    <row r="136" s="2" customFormat="1">
      <c r="A136" s="40"/>
      <c r="B136" s="41"/>
      <c r="C136" s="42"/>
      <c r="D136" s="227" t="s">
        <v>146</v>
      </c>
      <c r="E136" s="42"/>
      <c r="F136" s="234" t="s">
        <v>1108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146</v>
      </c>
      <c r="AU136" s="19" t="s">
        <v>81</v>
      </c>
    </row>
    <row r="137" s="2" customFormat="1" ht="21.75" customHeight="1">
      <c r="A137" s="40"/>
      <c r="B137" s="41"/>
      <c r="C137" s="214" t="s">
        <v>215</v>
      </c>
      <c r="D137" s="214" t="s">
        <v>135</v>
      </c>
      <c r="E137" s="215" t="s">
        <v>1109</v>
      </c>
      <c r="F137" s="216" t="s">
        <v>1110</v>
      </c>
      <c r="G137" s="217" t="s">
        <v>138</v>
      </c>
      <c r="H137" s="218">
        <v>196.80000000000001</v>
      </c>
      <c r="I137" s="219"/>
      <c r="J137" s="220">
        <f>ROUND(I137*H137,2)</f>
        <v>0</v>
      </c>
      <c r="K137" s="216" t="s">
        <v>139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140</v>
      </c>
      <c r="AT137" s="225" t="s">
        <v>135</v>
      </c>
      <c r="AU137" s="225" t="s">
        <v>81</v>
      </c>
      <c r="AY137" s="19" t="s">
        <v>133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140</v>
      </c>
      <c r="BM137" s="225" t="s">
        <v>1111</v>
      </c>
    </row>
    <row r="138" s="2" customFormat="1">
      <c r="A138" s="40"/>
      <c r="B138" s="41"/>
      <c r="C138" s="42"/>
      <c r="D138" s="227" t="s">
        <v>142</v>
      </c>
      <c r="E138" s="42"/>
      <c r="F138" s="228" t="s">
        <v>1112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142</v>
      </c>
      <c r="AU138" s="19" t="s">
        <v>81</v>
      </c>
    </row>
    <row r="139" s="2" customFormat="1">
      <c r="A139" s="40"/>
      <c r="B139" s="41"/>
      <c r="C139" s="42"/>
      <c r="D139" s="232" t="s">
        <v>144</v>
      </c>
      <c r="E139" s="42"/>
      <c r="F139" s="233" t="s">
        <v>1113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144</v>
      </c>
      <c r="AU139" s="19" t="s">
        <v>81</v>
      </c>
    </row>
    <row r="140" s="2" customFormat="1">
      <c r="A140" s="40"/>
      <c r="B140" s="41"/>
      <c r="C140" s="42"/>
      <c r="D140" s="227" t="s">
        <v>146</v>
      </c>
      <c r="E140" s="42"/>
      <c r="F140" s="234" t="s">
        <v>1114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146</v>
      </c>
      <c r="AU140" s="19" t="s">
        <v>81</v>
      </c>
    </row>
    <row r="141" s="13" customFormat="1">
      <c r="A141" s="13"/>
      <c r="B141" s="235"/>
      <c r="C141" s="236"/>
      <c r="D141" s="227" t="s">
        <v>148</v>
      </c>
      <c r="E141" s="237" t="s">
        <v>19</v>
      </c>
      <c r="F141" s="238" t="s">
        <v>1115</v>
      </c>
      <c r="G141" s="236"/>
      <c r="H141" s="239">
        <v>196.80000000000001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81</v>
      </c>
      <c r="AV141" s="13" t="s">
        <v>81</v>
      </c>
      <c r="AW141" s="13" t="s">
        <v>33</v>
      </c>
      <c r="AX141" s="13" t="s">
        <v>79</v>
      </c>
      <c r="AY141" s="245" t="s">
        <v>133</v>
      </c>
    </row>
    <row r="142" s="2" customFormat="1" ht="16.5" customHeight="1">
      <c r="A142" s="40"/>
      <c r="B142" s="41"/>
      <c r="C142" s="214" t="s">
        <v>222</v>
      </c>
      <c r="D142" s="214" t="s">
        <v>135</v>
      </c>
      <c r="E142" s="215" t="s">
        <v>1116</v>
      </c>
      <c r="F142" s="216" t="s">
        <v>1117</v>
      </c>
      <c r="G142" s="217" t="s">
        <v>514</v>
      </c>
      <c r="H142" s="218">
        <v>24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140</v>
      </c>
      <c r="AT142" s="225" t="s">
        <v>135</v>
      </c>
      <c r="AU142" s="225" t="s">
        <v>81</v>
      </c>
      <c r="AY142" s="19" t="s">
        <v>133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140</v>
      </c>
      <c r="BM142" s="225" t="s">
        <v>1118</v>
      </c>
    </row>
    <row r="143" s="2" customFormat="1">
      <c r="A143" s="40"/>
      <c r="B143" s="41"/>
      <c r="C143" s="42"/>
      <c r="D143" s="227" t="s">
        <v>142</v>
      </c>
      <c r="E143" s="42"/>
      <c r="F143" s="228" t="s">
        <v>1117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142</v>
      </c>
      <c r="AU143" s="19" t="s">
        <v>81</v>
      </c>
    </row>
    <row r="144" s="2" customFormat="1">
      <c r="A144" s="40"/>
      <c r="B144" s="41"/>
      <c r="C144" s="42"/>
      <c r="D144" s="227" t="s">
        <v>146</v>
      </c>
      <c r="E144" s="42"/>
      <c r="F144" s="234" t="s">
        <v>1119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146</v>
      </c>
      <c r="AU144" s="19" t="s">
        <v>81</v>
      </c>
    </row>
    <row r="145" s="13" customFormat="1">
      <c r="A145" s="13"/>
      <c r="B145" s="235"/>
      <c r="C145" s="236"/>
      <c r="D145" s="227" t="s">
        <v>148</v>
      </c>
      <c r="E145" s="237" t="s">
        <v>19</v>
      </c>
      <c r="F145" s="238" t="s">
        <v>1120</v>
      </c>
      <c r="G145" s="236"/>
      <c r="H145" s="239">
        <v>24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148</v>
      </c>
      <c r="AU145" s="245" t="s">
        <v>81</v>
      </c>
      <c r="AV145" s="13" t="s">
        <v>81</v>
      </c>
      <c r="AW145" s="13" t="s">
        <v>33</v>
      </c>
      <c r="AX145" s="13" t="s">
        <v>79</v>
      </c>
      <c r="AY145" s="245" t="s">
        <v>133</v>
      </c>
    </row>
    <row r="146" s="2" customFormat="1" ht="16.5" customHeight="1">
      <c r="A146" s="40"/>
      <c r="B146" s="41"/>
      <c r="C146" s="214" t="s">
        <v>230</v>
      </c>
      <c r="D146" s="214" t="s">
        <v>135</v>
      </c>
      <c r="E146" s="215" t="s">
        <v>1018</v>
      </c>
      <c r="F146" s="216" t="s">
        <v>1019</v>
      </c>
      <c r="G146" s="217" t="s">
        <v>316</v>
      </c>
      <c r="H146" s="218">
        <v>13.560000000000001</v>
      </c>
      <c r="I146" s="219"/>
      <c r="J146" s="220">
        <f>ROUND(I146*H146,2)</f>
        <v>0</v>
      </c>
      <c r="K146" s="216" t="s">
        <v>139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140</v>
      </c>
      <c r="AT146" s="225" t="s">
        <v>135</v>
      </c>
      <c r="AU146" s="225" t="s">
        <v>81</v>
      </c>
      <c r="AY146" s="19" t="s">
        <v>133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140</v>
      </c>
      <c r="BM146" s="225" t="s">
        <v>1121</v>
      </c>
    </row>
    <row r="147" s="2" customFormat="1">
      <c r="A147" s="40"/>
      <c r="B147" s="41"/>
      <c r="C147" s="42"/>
      <c r="D147" s="227" t="s">
        <v>142</v>
      </c>
      <c r="E147" s="42"/>
      <c r="F147" s="228" t="s">
        <v>1021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142</v>
      </c>
      <c r="AU147" s="19" t="s">
        <v>81</v>
      </c>
    </row>
    <row r="148" s="2" customFormat="1">
      <c r="A148" s="40"/>
      <c r="B148" s="41"/>
      <c r="C148" s="42"/>
      <c r="D148" s="232" t="s">
        <v>144</v>
      </c>
      <c r="E148" s="42"/>
      <c r="F148" s="233" t="s">
        <v>1022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144</v>
      </c>
      <c r="AU148" s="19" t="s">
        <v>81</v>
      </c>
    </row>
    <row r="149" s="2" customFormat="1">
      <c r="A149" s="40"/>
      <c r="B149" s="41"/>
      <c r="C149" s="42"/>
      <c r="D149" s="227" t="s">
        <v>146</v>
      </c>
      <c r="E149" s="42"/>
      <c r="F149" s="234" t="s">
        <v>1122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146</v>
      </c>
      <c r="AU149" s="19" t="s">
        <v>81</v>
      </c>
    </row>
    <row r="150" s="13" customFormat="1">
      <c r="A150" s="13"/>
      <c r="B150" s="235"/>
      <c r="C150" s="236"/>
      <c r="D150" s="227" t="s">
        <v>148</v>
      </c>
      <c r="E150" s="237" t="s">
        <v>19</v>
      </c>
      <c r="F150" s="238" t="s">
        <v>1123</v>
      </c>
      <c r="G150" s="236"/>
      <c r="H150" s="239">
        <v>7.4400000000000004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148</v>
      </c>
      <c r="AU150" s="245" t="s">
        <v>81</v>
      </c>
      <c r="AV150" s="13" t="s">
        <v>81</v>
      </c>
      <c r="AW150" s="13" t="s">
        <v>33</v>
      </c>
      <c r="AX150" s="13" t="s">
        <v>71</v>
      </c>
      <c r="AY150" s="245" t="s">
        <v>133</v>
      </c>
    </row>
    <row r="151" s="13" customFormat="1">
      <c r="A151" s="13"/>
      <c r="B151" s="235"/>
      <c r="C151" s="236"/>
      <c r="D151" s="227" t="s">
        <v>148</v>
      </c>
      <c r="E151" s="237" t="s">
        <v>19</v>
      </c>
      <c r="F151" s="238" t="s">
        <v>1124</v>
      </c>
      <c r="G151" s="236"/>
      <c r="H151" s="239">
        <v>6.1200000000000001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81</v>
      </c>
      <c r="AV151" s="13" t="s">
        <v>81</v>
      </c>
      <c r="AW151" s="13" t="s">
        <v>33</v>
      </c>
      <c r="AX151" s="13" t="s">
        <v>71</v>
      </c>
      <c r="AY151" s="245" t="s">
        <v>133</v>
      </c>
    </row>
    <row r="152" s="15" customFormat="1">
      <c r="A152" s="15"/>
      <c r="B152" s="256"/>
      <c r="C152" s="257"/>
      <c r="D152" s="227" t="s">
        <v>148</v>
      </c>
      <c r="E152" s="258" t="s">
        <v>19</v>
      </c>
      <c r="F152" s="259" t="s">
        <v>333</v>
      </c>
      <c r="G152" s="257"/>
      <c r="H152" s="260">
        <v>13.560000000000001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148</v>
      </c>
      <c r="AU152" s="266" t="s">
        <v>81</v>
      </c>
      <c r="AV152" s="15" t="s">
        <v>140</v>
      </c>
      <c r="AW152" s="15" t="s">
        <v>33</v>
      </c>
      <c r="AX152" s="15" t="s">
        <v>79</v>
      </c>
      <c r="AY152" s="266" t="s">
        <v>133</v>
      </c>
    </row>
    <row r="153" s="2" customFormat="1" ht="16.5" customHeight="1">
      <c r="A153" s="40"/>
      <c r="B153" s="41"/>
      <c r="C153" s="214" t="s">
        <v>8</v>
      </c>
      <c r="D153" s="214" t="s">
        <v>135</v>
      </c>
      <c r="E153" s="215" t="s">
        <v>1025</v>
      </c>
      <c r="F153" s="216" t="s">
        <v>1026</v>
      </c>
      <c r="G153" s="217" t="s">
        <v>316</v>
      </c>
      <c r="H153" s="218">
        <v>13.560000000000001</v>
      </c>
      <c r="I153" s="219"/>
      <c r="J153" s="220">
        <f>ROUND(I153*H153,2)</f>
        <v>0</v>
      </c>
      <c r="K153" s="216" t="s">
        <v>139</v>
      </c>
      <c r="L153" s="46"/>
      <c r="M153" s="221" t="s">
        <v>19</v>
      </c>
      <c r="N153" s="222" t="s">
        <v>42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140</v>
      </c>
      <c r="AT153" s="225" t="s">
        <v>135</v>
      </c>
      <c r="AU153" s="225" t="s">
        <v>81</v>
      </c>
      <c r="AY153" s="19" t="s">
        <v>133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140</v>
      </c>
      <c r="BM153" s="225" t="s">
        <v>1125</v>
      </c>
    </row>
    <row r="154" s="2" customFormat="1">
      <c r="A154" s="40"/>
      <c r="B154" s="41"/>
      <c r="C154" s="42"/>
      <c r="D154" s="227" t="s">
        <v>142</v>
      </c>
      <c r="E154" s="42"/>
      <c r="F154" s="228" t="s">
        <v>1028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142</v>
      </c>
      <c r="AU154" s="19" t="s">
        <v>81</v>
      </c>
    </row>
    <row r="155" s="2" customFormat="1">
      <c r="A155" s="40"/>
      <c r="B155" s="41"/>
      <c r="C155" s="42"/>
      <c r="D155" s="232" t="s">
        <v>144</v>
      </c>
      <c r="E155" s="42"/>
      <c r="F155" s="233" t="s">
        <v>1029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144</v>
      </c>
      <c r="AU155" s="19" t="s">
        <v>81</v>
      </c>
    </row>
    <row r="156" s="2" customFormat="1">
      <c r="A156" s="40"/>
      <c r="B156" s="41"/>
      <c r="C156" s="42"/>
      <c r="D156" s="227" t="s">
        <v>146</v>
      </c>
      <c r="E156" s="42"/>
      <c r="F156" s="234" t="s">
        <v>1030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146</v>
      </c>
      <c r="AU156" s="19" t="s">
        <v>81</v>
      </c>
    </row>
    <row r="157" s="2" customFormat="1" ht="16.5" customHeight="1">
      <c r="A157" s="40"/>
      <c r="B157" s="41"/>
      <c r="C157" s="214" t="s">
        <v>241</v>
      </c>
      <c r="D157" s="214" t="s">
        <v>135</v>
      </c>
      <c r="E157" s="215" t="s">
        <v>1031</v>
      </c>
      <c r="F157" s="216" t="s">
        <v>1032</v>
      </c>
      <c r="G157" s="217" t="s">
        <v>316</v>
      </c>
      <c r="H157" s="218">
        <v>122.04000000000001</v>
      </c>
      <c r="I157" s="219"/>
      <c r="J157" s="220">
        <f>ROUND(I157*H157,2)</f>
        <v>0</v>
      </c>
      <c r="K157" s="216" t="s">
        <v>139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140</v>
      </c>
      <c r="AT157" s="225" t="s">
        <v>135</v>
      </c>
      <c r="AU157" s="225" t="s">
        <v>81</v>
      </c>
      <c r="AY157" s="19" t="s">
        <v>133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140</v>
      </c>
      <c r="BM157" s="225" t="s">
        <v>1126</v>
      </c>
    </row>
    <row r="158" s="2" customFormat="1">
      <c r="A158" s="40"/>
      <c r="B158" s="41"/>
      <c r="C158" s="42"/>
      <c r="D158" s="227" t="s">
        <v>142</v>
      </c>
      <c r="E158" s="42"/>
      <c r="F158" s="228" t="s">
        <v>1034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81</v>
      </c>
    </row>
    <row r="159" s="2" customFormat="1">
      <c r="A159" s="40"/>
      <c r="B159" s="41"/>
      <c r="C159" s="42"/>
      <c r="D159" s="232" t="s">
        <v>144</v>
      </c>
      <c r="E159" s="42"/>
      <c r="F159" s="233" t="s">
        <v>1035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144</v>
      </c>
      <c r="AU159" s="19" t="s">
        <v>81</v>
      </c>
    </row>
    <row r="160" s="2" customFormat="1">
      <c r="A160" s="40"/>
      <c r="B160" s="41"/>
      <c r="C160" s="42"/>
      <c r="D160" s="227" t="s">
        <v>146</v>
      </c>
      <c r="E160" s="42"/>
      <c r="F160" s="234" t="s">
        <v>1036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146</v>
      </c>
      <c r="AU160" s="19" t="s">
        <v>81</v>
      </c>
    </row>
    <row r="161" s="13" customFormat="1">
      <c r="A161" s="13"/>
      <c r="B161" s="235"/>
      <c r="C161" s="236"/>
      <c r="D161" s="227" t="s">
        <v>148</v>
      </c>
      <c r="E161" s="236"/>
      <c r="F161" s="238" t="s">
        <v>1127</v>
      </c>
      <c r="G161" s="236"/>
      <c r="H161" s="239">
        <v>122.04000000000001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148</v>
      </c>
      <c r="AU161" s="245" t="s">
        <v>81</v>
      </c>
      <c r="AV161" s="13" t="s">
        <v>81</v>
      </c>
      <c r="AW161" s="13" t="s">
        <v>4</v>
      </c>
      <c r="AX161" s="13" t="s">
        <v>79</v>
      </c>
      <c r="AY161" s="245" t="s">
        <v>133</v>
      </c>
    </row>
    <row r="162" s="2" customFormat="1" ht="16.5" customHeight="1">
      <c r="A162" s="40"/>
      <c r="B162" s="41"/>
      <c r="C162" s="267" t="s">
        <v>247</v>
      </c>
      <c r="D162" s="267" t="s">
        <v>511</v>
      </c>
      <c r="E162" s="268" t="s">
        <v>1038</v>
      </c>
      <c r="F162" s="269" t="s">
        <v>1039</v>
      </c>
      <c r="G162" s="270" t="s">
        <v>316</v>
      </c>
      <c r="H162" s="271">
        <v>13.560000000000001</v>
      </c>
      <c r="I162" s="272"/>
      <c r="J162" s="273">
        <f>ROUND(I162*H162,2)</f>
        <v>0</v>
      </c>
      <c r="K162" s="269" t="s">
        <v>139</v>
      </c>
      <c r="L162" s="274"/>
      <c r="M162" s="275" t="s">
        <v>19</v>
      </c>
      <c r="N162" s="276" t="s">
        <v>42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192</v>
      </c>
      <c r="AT162" s="225" t="s">
        <v>511</v>
      </c>
      <c r="AU162" s="225" t="s">
        <v>81</v>
      </c>
      <c r="AY162" s="19" t="s">
        <v>133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140</v>
      </c>
      <c r="BM162" s="225" t="s">
        <v>1128</v>
      </c>
    </row>
    <row r="163" s="2" customFormat="1">
      <c r="A163" s="40"/>
      <c r="B163" s="41"/>
      <c r="C163" s="42"/>
      <c r="D163" s="227" t="s">
        <v>142</v>
      </c>
      <c r="E163" s="42"/>
      <c r="F163" s="228" t="s">
        <v>1039</v>
      </c>
      <c r="G163" s="42"/>
      <c r="H163" s="42"/>
      <c r="I163" s="229"/>
      <c r="J163" s="42"/>
      <c r="K163" s="42"/>
      <c r="L163" s="46"/>
      <c r="M163" s="277"/>
      <c r="N163" s="278"/>
      <c r="O163" s="279"/>
      <c r="P163" s="279"/>
      <c r="Q163" s="279"/>
      <c r="R163" s="279"/>
      <c r="S163" s="279"/>
      <c r="T163" s="28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142</v>
      </c>
      <c r="AU163" s="19" t="s">
        <v>81</v>
      </c>
    </row>
    <row r="164" s="2" customFormat="1" ht="6.96" customHeight="1">
      <c r="A164" s="40"/>
      <c r="B164" s="61"/>
      <c r="C164" s="62"/>
      <c r="D164" s="62"/>
      <c r="E164" s="62"/>
      <c r="F164" s="62"/>
      <c r="G164" s="62"/>
      <c r="H164" s="62"/>
      <c r="I164" s="62"/>
      <c r="J164" s="62"/>
      <c r="K164" s="62"/>
      <c r="L164" s="46"/>
      <c r="M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</row>
  </sheetData>
  <sheetProtection sheet="1" autoFilter="0" formatColumns="0" formatRows="0" objects="1" scenarios="1" spinCount="100000" saltValue="gXwYqWw87x/z6VXAjGzJAdMEaXey8Jm1zoKF9upbLoUn2kGpeyH7JCR6RSNyDxDF/vZ3YU7X+AngGNgr78Occw==" hashValue="Rut0gx3HyGh96Pp3UoOhgeVrdWW2/9GS6s5WwOUQWbN1j55RzkNt+OcN/os7pcjXiua5UGb/23dMwibliRdE7w==" algorithmName="SHA-512" password="CC35"/>
  <autoFilter ref="C86:K1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51231"/>
    <hyperlink ref="F97" r:id="rId2" display="https://podminky.urs.cz/item/CS_URS_2022_02/181411121"/>
    <hyperlink ref="F106" r:id="rId3" display="https://podminky.urs.cz/item/CS_URS_2022_02/184813134"/>
    <hyperlink ref="F114" r:id="rId4" display="https://podminky.urs.cz/item/CS_URS_2022_02/184911111"/>
    <hyperlink ref="F139" r:id="rId5" display="https://podminky.urs.cz/item/CS_URS_2022_02/185804213"/>
    <hyperlink ref="F148" r:id="rId6" display="https://podminky.urs.cz/item/CS_URS_2022_02/185804311"/>
    <hyperlink ref="F155" r:id="rId7" display="https://podminky.urs.cz/item/CS_URS_2022_02/185851121"/>
    <hyperlink ref="F159" r:id="rId8" display="https://podminky.urs.cz/item/CS_URS_2022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823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1129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826</v>
      </c>
      <c r="G14" s="40"/>
      <c r="H14" s="40"/>
      <c r="I14" s="144" t="s">
        <v>23</v>
      </c>
      <c r="J14" s="148" t="str">
        <f>'Rekapitulace stavby'!AN8</f>
        <v>14. 7. 2022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ROUND((SUM(BE87:BE153)),  2)</f>
        <v>0</v>
      </c>
      <c r="G35" s="40"/>
      <c r="H35" s="40"/>
      <c r="I35" s="159">
        <v>0.20999999999999999</v>
      </c>
      <c r="J35" s="158">
        <f>ROUND(((SUM(BE87:BE153))*I35),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ROUND((SUM(BF87:BF153)),  2)</f>
        <v>0</v>
      </c>
      <c r="G36" s="40"/>
      <c r="H36" s="40"/>
      <c r="I36" s="159">
        <v>0.14999999999999999</v>
      </c>
      <c r="J36" s="158">
        <f>ROUND(((SUM(BF87:BF153))*I36),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ROUND((SUM(BG87:BG153)),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ROUND((SUM(BH87:BH153)),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ROUND((SUM(BI87:BI153)),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VPC1 v k.ú. Luh nad Svatavou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luh0202 - Rozvojová péče - 2. rok po výsadbě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Kozly</v>
      </c>
      <c r="G56" s="42"/>
      <c r="H56" s="42"/>
      <c r="I56" s="34" t="s">
        <v>23</v>
      </c>
      <c r="J56" s="74" t="str">
        <f>IF(J14="","",J14)</f>
        <v>14. 7. 2022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ČR - Státní pozemkový úřad</v>
      </c>
      <c r="G58" s="42"/>
      <c r="H58" s="42"/>
      <c r="I58" s="34" t="s">
        <v>31</v>
      </c>
      <c r="J58" s="38" t="str">
        <f>E23</f>
        <v>Ing. Josef Bureš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Josef Bureš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827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828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Polní cesta VPC1 v k.ú. Luh nad Svatavou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823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luh0202 - Rozvojová péče - 2. rok po výsadbě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Kozly</v>
      </c>
      <c r="G81" s="42"/>
      <c r="H81" s="42"/>
      <c r="I81" s="34" t="s">
        <v>23</v>
      </c>
      <c r="J81" s="74" t="str">
        <f>IF(J14="","",J14)</f>
        <v>14. 7. 2022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ČR - Státní pozemkový úřad</v>
      </c>
      <c r="G83" s="42"/>
      <c r="H83" s="42"/>
      <c r="I83" s="34" t="s">
        <v>31</v>
      </c>
      <c r="J83" s="38" t="str">
        <f>E23</f>
        <v>Ing. Josef Bureš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Josef Bureš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119</v>
      </c>
      <c r="D86" s="190" t="s">
        <v>56</v>
      </c>
      <c r="E86" s="190" t="s">
        <v>52</v>
      </c>
      <c r="F86" s="190" t="s">
        <v>53</v>
      </c>
      <c r="G86" s="190" t="s">
        <v>120</v>
      </c>
      <c r="H86" s="190" t="s">
        <v>121</v>
      </c>
      <c r="I86" s="190" t="s">
        <v>122</v>
      </c>
      <c r="J86" s="190" t="s">
        <v>106</v>
      </c>
      <c r="K86" s="191" t="s">
        <v>123</v>
      </c>
      <c r="L86" s="192"/>
      <c r="M86" s="94" t="s">
        <v>19</v>
      </c>
      <c r="N86" s="95" t="s">
        <v>41</v>
      </c>
      <c r="O86" s="95" t="s">
        <v>124</v>
      </c>
      <c r="P86" s="95" t="s">
        <v>125</v>
      </c>
      <c r="Q86" s="95" t="s">
        <v>126</v>
      </c>
      <c r="R86" s="95" t="s">
        <v>127</v>
      </c>
      <c r="S86" s="95" t="s">
        <v>128</v>
      </c>
      <c r="T86" s="96" t="s">
        <v>129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130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0.020089999999999997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131</v>
      </c>
      <c r="F88" s="201" t="s">
        <v>831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0.020089999999999997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70</v>
      </c>
      <c r="AU88" s="210" t="s">
        <v>71</v>
      </c>
      <c r="AY88" s="209" t="s">
        <v>133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79</v>
      </c>
      <c r="F89" s="212" t="s">
        <v>832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SUM(P90:P153)</f>
        <v>0</v>
      </c>
      <c r="Q89" s="206"/>
      <c r="R89" s="207">
        <f>SUM(R90:R153)</f>
        <v>0.020089999999999997</v>
      </c>
      <c r="S89" s="206"/>
      <c r="T89" s="208">
        <f>SUM(T90:T153)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70</v>
      </c>
      <c r="AU89" s="210" t="s">
        <v>79</v>
      </c>
      <c r="AY89" s="209" t="s">
        <v>133</v>
      </c>
      <c r="BK89" s="211">
        <f>SUM(BK90:BK153)</f>
        <v>0</v>
      </c>
    </row>
    <row r="90" s="2" customFormat="1" ht="16.5" customHeight="1">
      <c r="A90" s="40"/>
      <c r="B90" s="41"/>
      <c r="C90" s="214" t="s">
        <v>79</v>
      </c>
      <c r="D90" s="214" t="s">
        <v>135</v>
      </c>
      <c r="E90" s="215" t="s">
        <v>1059</v>
      </c>
      <c r="F90" s="216" t="s">
        <v>1060</v>
      </c>
      <c r="G90" s="217" t="s">
        <v>138</v>
      </c>
      <c r="H90" s="218">
        <v>12280</v>
      </c>
      <c r="I90" s="219"/>
      <c r="J90" s="220">
        <f>ROUND(I90*H90,2)</f>
        <v>0</v>
      </c>
      <c r="K90" s="216" t="s">
        <v>139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140</v>
      </c>
      <c r="AT90" s="225" t="s">
        <v>135</v>
      </c>
      <c r="AU90" s="225" t="s">
        <v>81</v>
      </c>
      <c r="AY90" s="19" t="s">
        <v>133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140</v>
      </c>
      <c r="BM90" s="225" t="s">
        <v>1061</v>
      </c>
    </row>
    <row r="91" s="2" customFormat="1">
      <c r="A91" s="40"/>
      <c r="B91" s="41"/>
      <c r="C91" s="42"/>
      <c r="D91" s="227" t="s">
        <v>142</v>
      </c>
      <c r="E91" s="42"/>
      <c r="F91" s="228" t="s">
        <v>1062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81</v>
      </c>
    </row>
    <row r="92" s="2" customFormat="1">
      <c r="A92" s="40"/>
      <c r="B92" s="41"/>
      <c r="C92" s="42"/>
      <c r="D92" s="232" t="s">
        <v>144</v>
      </c>
      <c r="E92" s="42"/>
      <c r="F92" s="233" t="s">
        <v>1063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144</v>
      </c>
      <c r="AU92" s="19" t="s">
        <v>81</v>
      </c>
    </row>
    <row r="93" s="2" customFormat="1">
      <c r="A93" s="40"/>
      <c r="B93" s="41"/>
      <c r="C93" s="42"/>
      <c r="D93" s="227" t="s">
        <v>146</v>
      </c>
      <c r="E93" s="42"/>
      <c r="F93" s="234" t="s">
        <v>1130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81</v>
      </c>
    </row>
    <row r="94" s="13" customFormat="1">
      <c r="A94" s="13"/>
      <c r="B94" s="235"/>
      <c r="C94" s="236"/>
      <c r="D94" s="227" t="s">
        <v>148</v>
      </c>
      <c r="E94" s="237" t="s">
        <v>19</v>
      </c>
      <c r="F94" s="238" t="s">
        <v>1131</v>
      </c>
      <c r="G94" s="236"/>
      <c r="H94" s="239">
        <v>12280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148</v>
      </c>
      <c r="AU94" s="245" t="s">
        <v>81</v>
      </c>
      <c r="AV94" s="13" t="s">
        <v>81</v>
      </c>
      <c r="AW94" s="13" t="s">
        <v>33</v>
      </c>
      <c r="AX94" s="13" t="s">
        <v>79</v>
      </c>
      <c r="AY94" s="245" t="s">
        <v>133</v>
      </c>
    </row>
    <row r="95" s="2" customFormat="1">
      <c r="A95" s="40"/>
      <c r="B95" s="41"/>
      <c r="C95" s="214" t="s">
        <v>81</v>
      </c>
      <c r="D95" s="214" t="s">
        <v>135</v>
      </c>
      <c r="E95" s="215" t="s">
        <v>974</v>
      </c>
      <c r="F95" s="216" t="s">
        <v>975</v>
      </c>
      <c r="G95" s="217" t="s">
        <v>976</v>
      </c>
      <c r="H95" s="218">
        <v>1.6399999999999999</v>
      </c>
      <c r="I95" s="219"/>
      <c r="J95" s="220">
        <f>ROUND(I95*H95,2)</f>
        <v>0</v>
      </c>
      <c r="K95" s="216" t="s">
        <v>139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140</v>
      </c>
      <c r="AT95" s="225" t="s">
        <v>135</v>
      </c>
      <c r="AU95" s="225" t="s">
        <v>81</v>
      </c>
      <c r="AY95" s="19" t="s">
        <v>133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140</v>
      </c>
      <c r="BM95" s="225" t="s">
        <v>1076</v>
      </c>
    </row>
    <row r="96" s="2" customFormat="1">
      <c r="A96" s="40"/>
      <c r="B96" s="41"/>
      <c r="C96" s="42"/>
      <c r="D96" s="227" t="s">
        <v>142</v>
      </c>
      <c r="E96" s="42"/>
      <c r="F96" s="228" t="s">
        <v>978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81</v>
      </c>
    </row>
    <row r="97" s="2" customFormat="1">
      <c r="A97" s="40"/>
      <c r="B97" s="41"/>
      <c r="C97" s="42"/>
      <c r="D97" s="232" t="s">
        <v>144</v>
      </c>
      <c r="E97" s="42"/>
      <c r="F97" s="233" t="s">
        <v>979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144</v>
      </c>
      <c r="AU97" s="19" t="s">
        <v>81</v>
      </c>
    </row>
    <row r="98" s="2" customFormat="1">
      <c r="A98" s="40"/>
      <c r="B98" s="41"/>
      <c r="C98" s="42"/>
      <c r="D98" s="227" t="s">
        <v>146</v>
      </c>
      <c r="E98" s="42"/>
      <c r="F98" s="234" t="s">
        <v>1132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81</v>
      </c>
    </row>
    <row r="99" s="13" customFormat="1">
      <c r="A99" s="13"/>
      <c r="B99" s="235"/>
      <c r="C99" s="236"/>
      <c r="D99" s="227" t="s">
        <v>148</v>
      </c>
      <c r="E99" s="237" t="s">
        <v>19</v>
      </c>
      <c r="F99" s="238" t="s">
        <v>1078</v>
      </c>
      <c r="G99" s="236"/>
      <c r="H99" s="239">
        <v>1.6399999999999999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148</v>
      </c>
      <c r="AU99" s="245" t="s">
        <v>81</v>
      </c>
      <c r="AV99" s="13" t="s">
        <v>81</v>
      </c>
      <c r="AW99" s="13" t="s">
        <v>33</v>
      </c>
      <c r="AX99" s="13" t="s">
        <v>79</v>
      </c>
      <c r="AY99" s="245" t="s">
        <v>133</v>
      </c>
    </row>
    <row r="100" s="2" customFormat="1" ht="16.5" customHeight="1">
      <c r="A100" s="40"/>
      <c r="B100" s="41"/>
      <c r="C100" s="267" t="s">
        <v>157</v>
      </c>
      <c r="D100" s="267" t="s">
        <v>511</v>
      </c>
      <c r="E100" s="268" t="s">
        <v>981</v>
      </c>
      <c r="F100" s="269" t="s">
        <v>982</v>
      </c>
      <c r="G100" s="270" t="s">
        <v>849</v>
      </c>
      <c r="H100" s="271">
        <v>0.49199999999999999</v>
      </c>
      <c r="I100" s="272"/>
      <c r="J100" s="273">
        <f>ROUND(I100*H100,2)</f>
        <v>0</v>
      </c>
      <c r="K100" s="269" t="s">
        <v>19</v>
      </c>
      <c r="L100" s="274"/>
      <c r="M100" s="275" t="s">
        <v>19</v>
      </c>
      <c r="N100" s="276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192</v>
      </c>
      <c r="AT100" s="225" t="s">
        <v>511</v>
      </c>
      <c r="AU100" s="225" t="s">
        <v>81</v>
      </c>
      <c r="AY100" s="19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140</v>
      </c>
      <c r="BM100" s="225" t="s">
        <v>1079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982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81</v>
      </c>
    </row>
    <row r="102" s="13" customFormat="1">
      <c r="A102" s="13"/>
      <c r="B102" s="235"/>
      <c r="C102" s="236"/>
      <c r="D102" s="227" t="s">
        <v>148</v>
      </c>
      <c r="E102" s="236"/>
      <c r="F102" s="238" t="s">
        <v>1080</v>
      </c>
      <c r="G102" s="236"/>
      <c r="H102" s="239">
        <v>0.49199999999999999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148</v>
      </c>
      <c r="AU102" s="245" t="s">
        <v>81</v>
      </c>
      <c r="AV102" s="13" t="s">
        <v>81</v>
      </c>
      <c r="AW102" s="13" t="s">
        <v>4</v>
      </c>
      <c r="AX102" s="13" t="s">
        <v>79</v>
      </c>
      <c r="AY102" s="245" t="s">
        <v>133</v>
      </c>
    </row>
    <row r="103" s="2" customFormat="1" ht="16.5" customHeight="1">
      <c r="A103" s="40"/>
      <c r="B103" s="41"/>
      <c r="C103" s="214" t="s">
        <v>140</v>
      </c>
      <c r="D103" s="214" t="s">
        <v>135</v>
      </c>
      <c r="E103" s="215" t="s">
        <v>1133</v>
      </c>
      <c r="F103" s="216" t="s">
        <v>1134</v>
      </c>
      <c r="G103" s="217" t="s">
        <v>160</v>
      </c>
      <c r="H103" s="218">
        <v>82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140</v>
      </c>
      <c r="AT103" s="225" t="s">
        <v>135</v>
      </c>
      <c r="AU103" s="225" t="s">
        <v>81</v>
      </c>
      <c r="AY103" s="19" t="s">
        <v>133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140</v>
      </c>
      <c r="BM103" s="225" t="s">
        <v>1135</v>
      </c>
    </row>
    <row r="104" s="2" customFormat="1">
      <c r="A104" s="40"/>
      <c r="B104" s="41"/>
      <c r="C104" s="42"/>
      <c r="D104" s="227" t="s">
        <v>142</v>
      </c>
      <c r="E104" s="42"/>
      <c r="F104" s="228" t="s">
        <v>1136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81</v>
      </c>
    </row>
    <row r="105" s="2" customFormat="1">
      <c r="A105" s="40"/>
      <c r="B105" s="41"/>
      <c r="C105" s="42"/>
      <c r="D105" s="227" t="s">
        <v>146</v>
      </c>
      <c r="E105" s="42"/>
      <c r="F105" s="234" t="s">
        <v>1137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146</v>
      </c>
      <c r="AU105" s="19" t="s">
        <v>81</v>
      </c>
    </row>
    <row r="106" s="13" customFormat="1">
      <c r="A106" s="13"/>
      <c r="B106" s="235"/>
      <c r="C106" s="236"/>
      <c r="D106" s="227" t="s">
        <v>148</v>
      </c>
      <c r="E106" s="237" t="s">
        <v>19</v>
      </c>
      <c r="F106" s="238" t="s">
        <v>951</v>
      </c>
      <c r="G106" s="236"/>
      <c r="H106" s="239">
        <v>82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148</v>
      </c>
      <c r="AU106" s="245" t="s">
        <v>81</v>
      </c>
      <c r="AV106" s="13" t="s">
        <v>81</v>
      </c>
      <c r="AW106" s="13" t="s">
        <v>33</v>
      </c>
      <c r="AX106" s="13" t="s">
        <v>79</v>
      </c>
      <c r="AY106" s="245" t="s">
        <v>133</v>
      </c>
    </row>
    <row r="107" s="2" customFormat="1" ht="16.5" customHeight="1">
      <c r="A107" s="40"/>
      <c r="B107" s="41"/>
      <c r="C107" s="214" t="s">
        <v>171</v>
      </c>
      <c r="D107" s="214" t="s">
        <v>135</v>
      </c>
      <c r="E107" s="215" t="s">
        <v>1081</v>
      </c>
      <c r="F107" s="216" t="s">
        <v>1082</v>
      </c>
      <c r="G107" s="217" t="s">
        <v>160</v>
      </c>
      <c r="H107" s="218">
        <v>82</v>
      </c>
      <c r="I107" s="219"/>
      <c r="J107" s="220">
        <f>ROUND(I107*H107,2)</f>
        <v>0</v>
      </c>
      <c r="K107" s="216" t="s">
        <v>139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2.0000000000000002E-05</v>
      </c>
      <c r="R107" s="223">
        <f>Q107*H107</f>
        <v>0.0016400000000000002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140</v>
      </c>
      <c r="AT107" s="225" t="s">
        <v>135</v>
      </c>
      <c r="AU107" s="225" t="s">
        <v>81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140</v>
      </c>
      <c r="BM107" s="225" t="s">
        <v>1083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1084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81</v>
      </c>
    </row>
    <row r="109" s="2" customFormat="1">
      <c r="A109" s="40"/>
      <c r="B109" s="41"/>
      <c r="C109" s="42"/>
      <c r="D109" s="232" t="s">
        <v>144</v>
      </c>
      <c r="E109" s="42"/>
      <c r="F109" s="233" t="s">
        <v>1085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81</v>
      </c>
    </row>
    <row r="110" s="2" customFormat="1">
      <c r="A110" s="40"/>
      <c r="B110" s="41"/>
      <c r="C110" s="42"/>
      <c r="D110" s="227" t="s">
        <v>146</v>
      </c>
      <c r="E110" s="42"/>
      <c r="F110" s="234" t="s">
        <v>1138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</v>
      </c>
      <c r="AU110" s="19" t="s">
        <v>81</v>
      </c>
    </row>
    <row r="111" s="13" customFormat="1">
      <c r="A111" s="13"/>
      <c r="B111" s="235"/>
      <c r="C111" s="236"/>
      <c r="D111" s="227" t="s">
        <v>148</v>
      </c>
      <c r="E111" s="237" t="s">
        <v>19</v>
      </c>
      <c r="F111" s="238" t="s">
        <v>951</v>
      </c>
      <c r="G111" s="236"/>
      <c r="H111" s="239">
        <v>82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148</v>
      </c>
      <c r="AU111" s="245" t="s">
        <v>81</v>
      </c>
      <c r="AV111" s="13" t="s">
        <v>81</v>
      </c>
      <c r="AW111" s="13" t="s">
        <v>33</v>
      </c>
      <c r="AX111" s="13" t="s">
        <v>79</v>
      </c>
      <c r="AY111" s="245" t="s">
        <v>133</v>
      </c>
    </row>
    <row r="112" s="2" customFormat="1" ht="16.5" customHeight="1">
      <c r="A112" s="40"/>
      <c r="B112" s="41"/>
      <c r="C112" s="267" t="s">
        <v>179</v>
      </c>
      <c r="D112" s="267" t="s">
        <v>511</v>
      </c>
      <c r="E112" s="268" t="s">
        <v>941</v>
      </c>
      <c r="F112" s="269" t="s">
        <v>942</v>
      </c>
      <c r="G112" s="270" t="s">
        <v>604</v>
      </c>
      <c r="H112" s="271">
        <v>61.5</v>
      </c>
      <c r="I112" s="272"/>
      <c r="J112" s="273">
        <f>ROUND(I112*H112,2)</f>
        <v>0</v>
      </c>
      <c r="K112" s="269" t="s">
        <v>19</v>
      </c>
      <c r="L112" s="274"/>
      <c r="M112" s="275" t="s">
        <v>19</v>
      </c>
      <c r="N112" s="276" t="s">
        <v>42</v>
      </c>
      <c r="O112" s="86"/>
      <c r="P112" s="223">
        <f>O112*H112</f>
        <v>0</v>
      </c>
      <c r="Q112" s="223">
        <v>0.00029999999999999997</v>
      </c>
      <c r="R112" s="223">
        <f>Q112*H112</f>
        <v>0.018449999999999998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192</v>
      </c>
      <c r="AT112" s="225" t="s">
        <v>511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140</v>
      </c>
      <c r="BM112" s="225" t="s">
        <v>1088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942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27" t="s">
        <v>146</v>
      </c>
      <c r="E114" s="42"/>
      <c r="F114" s="234" t="s">
        <v>944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146</v>
      </c>
      <c r="AU114" s="19" t="s">
        <v>81</v>
      </c>
    </row>
    <row r="115" s="13" customFormat="1">
      <c r="A115" s="13"/>
      <c r="B115" s="235"/>
      <c r="C115" s="236"/>
      <c r="D115" s="227" t="s">
        <v>148</v>
      </c>
      <c r="E115" s="236"/>
      <c r="F115" s="238" t="s">
        <v>1089</v>
      </c>
      <c r="G115" s="236"/>
      <c r="H115" s="239">
        <v>61.5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148</v>
      </c>
      <c r="AU115" s="245" t="s">
        <v>81</v>
      </c>
      <c r="AV115" s="13" t="s">
        <v>81</v>
      </c>
      <c r="AW115" s="13" t="s">
        <v>4</v>
      </c>
      <c r="AX115" s="13" t="s">
        <v>79</v>
      </c>
      <c r="AY115" s="245" t="s">
        <v>133</v>
      </c>
    </row>
    <row r="116" s="2" customFormat="1" ht="16.5" customHeight="1">
      <c r="A116" s="40"/>
      <c r="B116" s="41"/>
      <c r="C116" s="214" t="s">
        <v>185</v>
      </c>
      <c r="D116" s="214" t="s">
        <v>135</v>
      </c>
      <c r="E116" s="215" t="s">
        <v>1090</v>
      </c>
      <c r="F116" s="216" t="s">
        <v>1091</v>
      </c>
      <c r="G116" s="217" t="s">
        <v>138</v>
      </c>
      <c r="H116" s="218">
        <v>65.599999999999994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140</v>
      </c>
      <c r="AT116" s="225" t="s">
        <v>135</v>
      </c>
      <c r="AU116" s="225" t="s">
        <v>81</v>
      </c>
      <c r="AY116" s="19" t="s">
        <v>133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140</v>
      </c>
      <c r="BM116" s="225" t="s">
        <v>1092</v>
      </c>
    </row>
    <row r="117" s="2" customFormat="1">
      <c r="A117" s="40"/>
      <c r="B117" s="41"/>
      <c r="C117" s="42"/>
      <c r="D117" s="227" t="s">
        <v>142</v>
      </c>
      <c r="E117" s="42"/>
      <c r="F117" s="228" t="s">
        <v>1091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81</v>
      </c>
    </row>
    <row r="118" s="2" customFormat="1">
      <c r="A118" s="40"/>
      <c r="B118" s="41"/>
      <c r="C118" s="42"/>
      <c r="D118" s="227" t="s">
        <v>146</v>
      </c>
      <c r="E118" s="42"/>
      <c r="F118" s="234" t="s">
        <v>1094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13" customFormat="1">
      <c r="A119" s="13"/>
      <c r="B119" s="235"/>
      <c r="C119" s="236"/>
      <c r="D119" s="227" t="s">
        <v>148</v>
      </c>
      <c r="E119" s="237" t="s">
        <v>19</v>
      </c>
      <c r="F119" s="238" t="s">
        <v>1139</v>
      </c>
      <c r="G119" s="236"/>
      <c r="H119" s="239">
        <v>65.599999999999994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148</v>
      </c>
      <c r="AU119" s="245" t="s">
        <v>81</v>
      </c>
      <c r="AV119" s="13" t="s">
        <v>81</v>
      </c>
      <c r="AW119" s="13" t="s">
        <v>33</v>
      </c>
      <c r="AX119" s="13" t="s">
        <v>79</v>
      </c>
      <c r="AY119" s="245" t="s">
        <v>133</v>
      </c>
    </row>
    <row r="120" s="2" customFormat="1" ht="16.5" customHeight="1">
      <c r="A120" s="40"/>
      <c r="B120" s="41"/>
      <c r="C120" s="214" t="s">
        <v>192</v>
      </c>
      <c r="D120" s="214" t="s">
        <v>135</v>
      </c>
      <c r="E120" s="215" t="s">
        <v>1140</v>
      </c>
      <c r="F120" s="216" t="s">
        <v>1102</v>
      </c>
      <c r="G120" s="217" t="s">
        <v>1050</v>
      </c>
      <c r="H120" s="218">
        <v>82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140</v>
      </c>
      <c r="AT120" s="225" t="s">
        <v>135</v>
      </c>
      <c r="AU120" s="225" t="s">
        <v>81</v>
      </c>
      <c r="AY120" s="19" t="s">
        <v>133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140</v>
      </c>
      <c r="BM120" s="225" t="s">
        <v>1141</v>
      </c>
    </row>
    <row r="121" s="2" customFormat="1">
      <c r="A121" s="40"/>
      <c r="B121" s="41"/>
      <c r="C121" s="42"/>
      <c r="D121" s="227" t="s">
        <v>142</v>
      </c>
      <c r="E121" s="42"/>
      <c r="F121" s="228" t="s">
        <v>1102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142</v>
      </c>
      <c r="AU121" s="19" t="s">
        <v>81</v>
      </c>
    </row>
    <row r="122" s="2" customFormat="1">
      <c r="A122" s="40"/>
      <c r="B122" s="41"/>
      <c r="C122" s="42"/>
      <c r="D122" s="227" t="s">
        <v>146</v>
      </c>
      <c r="E122" s="42"/>
      <c r="F122" s="234" t="s">
        <v>1142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13" customFormat="1">
      <c r="A123" s="13"/>
      <c r="B123" s="235"/>
      <c r="C123" s="236"/>
      <c r="D123" s="227" t="s">
        <v>148</v>
      </c>
      <c r="E123" s="237" t="s">
        <v>19</v>
      </c>
      <c r="F123" s="238" t="s">
        <v>951</v>
      </c>
      <c r="G123" s="236"/>
      <c r="H123" s="239">
        <v>82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148</v>
      </c>
      <c r="AU123" s="245" t="s">
        <v>81</v>
      </c>
      <c r="AV123" s="13" t="s">
        <v>81</v>
      </c>
      <c r="AW123" s="13" t="s">
        <v>33</v>
      </c>
      <c r="AX123" s="13" t="s">
        <v>79</v>
      </c>
      <c r="AY123" s="245" t="s">
        <v>133</v>
      </c>
    </row>
    <row r="124" s="2" customFormat="1" ht="16.5" customHeight="1">
      <c r="A124" s="40"/>
      <c r="B124" s="41"/>
      <c r="C124" s="214" t="s">
        <v>198</v>
      </c>
      <c r="D124" s="214" t="s">
        <v>135</v>
      </c>
      <c r="E124" s="215" t="s">
        <v>1105</v>
      </c>
      <c r="F124" s="216" t="s">
        <v>1106</v>
      </c>
      <c r="G124" s="217" t="s">
        <v>1050</v>
      </c>
      <c r="H124" s="218">
        <v>82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140</v>
      </c>
      <c r="AT124" s="225" t="s">
        <v>135</v>
      </c>
      <c r="AU124" s="225" t="s">
        <v>81</v>
      </c>
      <c r="AY124" s="19" t="s">
        <v>133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140</v>
      </c>
      <c r="BM124" s="225" t="s">
        <v>1107</v>
      </c>
    </row>
    <row r="125" s="2" customFormat="1">
      <c r="A125" s="40"/>
      <c r="B125" s="41"/>
      <c r="C125" s="42"/>
      <c r="D125" s="227" t="s">
        <v>142</v>
      </c>
      <c r="E125" s="42"/>
      <c r="F125" s="228" t="s">
        <v>1106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81</v>
      </c>
    </row>
    <row r="126" s="2" customFormat="1">
      <c r="A126" s="40"/>
      <c r="B126" s="41"/>
      <c r="C126" s="42"/>
      <c r="D126" s="227" t="s">
        <v>146</v>
      </c>
      <c r="E126" s="42"/>
      <c r="F126" s="234" t="s">
        <v>1108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81</v>
      </c>
    </row>
    <row r="127" s="2" customFormat="1" ht="21.75" customHeight="1">
      <c r="A127" s="40"/>
      <c r="B127" s="41"/>
      <c r="C127" s="214" t="s">
        <v>204</v>
      </c>
      <c r="D127" s="214" t="s">
        <v>135</v>
      </c>
      <c r="E127" s="215" t="s">
        <v>1109</v>
      </c>
      <c r="F127" s="216" t="s">
        <v>1110</v>
      </c>
      <c r="G127" s="217" t="s">
        <v>138</v>
      </c>
      <c r="H127" s="218">
        <v>131.19999999999999</v>
      </c>
      <c r="I127" s="219"/>
      <c r="J127" s="220">
        <f>ROUND(I127*H127,2)</f>
        <v>0</v>
      </c>
      <c r="K127" s="216" t="s">
        <v>139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140</v>
      </c>
      <c r="AT127" s="225" t="s">
        <v>135</v>
      </c>
      <c r="AU127" s="225" t="s">
        <v>81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140</v>
      </c>
      <c r="BM127" s="225" t="s">
        <v>1111</v>
      </c>
    </row>
    <row r="128" s="2" customFormat="1">
      <c r="A128" s="40"/>
      <c r="B128" s="41"/>
      <c r="C128" s="42"/>
      <c r="D128" s="227" t="s">
        <v>142</v>
      </c>
      <c r="E128" s="42"/>
      <c r="F128" s="228" t="s">
        <v>1112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81</v>
      </c>
    </row>
    <row r="129" s="2" customFormat="1">
      <c r="A129" s="40"/>
      <c r="B129" s="41"/>
      <c r="C129" s="42"/>
      <c r="D129" s="232" t="s">
        <v>144</v>
      </c>
      <c r="E129" s="42"/>
      <c r="F129" s="233" t="s">
        <v>1113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144</v>
      </c>
      <c r="AU129" s="19" t="s">
        <v>81</v>
      </c>
    </row>
    <row r="130" s="2" customFormat="1">
      <c r="A130" s="40"/>
      <c r="B130" s="41"/>
      <c r="C130" s="42"/>
      <c r="D130" s="227" t="s">
        <v>146</v>
      </c>
      <c r="E130" s="42"/>
      <c r="F130" s="234" t="s">
        <v>1143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146</v>
      </c>
      <c r="AU130" s="19" t="s">
        <v>81</v>
      </c>
    </row>
    <row r="131" s="13" customFormat="1">
      <c r="A131" s="13"/>
      <c r="B131" s="235"/>
      <c r="C131" s="236"/>
      <c r="D131" s="227" t="s">
        <v>148</v>
      </c>
      <c r="E131" s="237" t="s">
        <v>19</v>
      </c>
      <c r="F131" s="238" t="s">
        <v>1144</v>
      </c>
      <c r="G131" s="236"/>
      <c r="H131" s="239">
        <v>131.19999999999999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148</v>
      </c>
      <c r="AU131" s="245" t="s">
        <v>81</v>
      </c>
      <c r="AV131" s="13" t="s">
        <v>81</v>
      </c>
      <c r="AW131" s="13" t="s">
        <v>33</v>
      </c>
      <c r="AX131" s="13" t="s">
        <v>79</v>
      </c>
      <c r="AY131" s="245" t="s">
        <v>133</v>
      </c>
    </row>
    <row r="132" s="2" customFormat="1" ht="16.5" customHeight="1">
      <c r="A132" s="40"/>
      <c r="B132" s="41"/>
      <c r="C132" s="214" t="s">
        <v>191</v>
      </c>
      <c r="D132" s="214" t="s">
        <v>135</v>
      </c>
      <c r="E132" s="215" t="s">
        <v>1116</v>
      </c>
      <c r="F132" s="216" t="s">
        <v>1117</v>
      </c>
      <c r="G132" s="217" t="s">
        <v>514</v>
      </c>
      <c r="H132" s="218">
        <v>16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140</v>
      </c>
      <c r="AT132" s="225" t="s">
        <v>135</v>
      </c>
      <c r="AU132" s="225" t="s">
        <v>81</v>
      </c>
      <c r="AY132" s="19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140</v>
      </c>
      <c r="BM132" s="225" t="s">
        <v>1145</v>
      </c>
    </row>
    <row r="133" s="2" customFormat="1">
      <c r="A133" s="40"/>
      <c r="B133" s="41"/>
      <c r="C133" s="42"/>
      <c r="D133" s="227" t="s">
        <v>142</v>
      </c>
      <c r="E133" s="42"/>
      <c r="F133" s="228" t="s">
        <v>1117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81</v>
      </c>
    </row>
    <row r="134" s="2" customFormat="1">
      <c r="A134" s="40"/>
      <c r="B134" s="41"/>
      <c r="C134" s="42"/>
      <c r="D134" s="227" t="s">
        <v>146</v>
      </c>
      <c r="E134" s="42"/>
      <c r="F134" s="234" t="s">
        <v>1146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146</v>
      </c>
      <c r="AU134" s="19" t="s">
        <v>81</v>
      </c>
    </row>
    <row r="135" s="13" customFormat="1">
      <c r="A135" s="13"/>
      <c r="B135" s="235"/>
      <c r="C135" s="236"/>
      <c r="D135" s="227" t="s">
        <v>148</v>
      </c>
      <c r="E135" s="237" t="s">
        <v>19</v>
      </c>
      <c r="F135" s="238" t="s">
        <v>1147</v>
      </c>
      <c r="G135" s="236"/>
      <c r="H135" s="239">
        <v>16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148</v>
      </c>
      <c r="AU135" s="245" t="s">
        <v>81</v>
      </c>
      <c r="AV135" s="13" t="s">
        <v>81</v>
      </c>
      <c r="AW135" s="13" t="s">
        <v>33</v>
      </c>
      <c r="AX135" s="13" t="s">
        <v>79</v>
      </c>
      <c r="AY135" s="245" t="s">
        <v>133</v>
      </c>
    </row>
    <row r="136" s="2" customFormat="1" ht="16.5" customHeight="1">
      <c r="A136" s="40"/>
      <c r="B136" s="41"/>
      <c r="C136" s="214" t="s">
        <v>215</v>
      </c>
      <c r="D136" s="214" t="s">
        <v>135</v>
      </c>
      <c r="E136" s="215" t="s">
        <v>1018</v>
      </c>
      <c r="F136" s="216" t="s">
        <v>1019</v>
      </c>
      <c r="G136" s="217" t="s">
        <v>316</v>
      </c>
      <c r="H136" s="218">
        <v>9.0399999999999991</v>
      </c>
      <c r="I136" s="219"/>
      <c r="J136" s="220">
        <f>ROUND(I136*H136,2)</f>
        <v>0</v>
      </c>
      <c r="K136" s="216" t="s">
        <v>139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140</v>
      </c>
      <c r="AT136" s="225" t="s">
        <v>135</v>
      </c>
      <c r="AU136" s="225" t="s">
        <v>81</v>
      </c>
      <c r="AY136" s="19" t="s">
        <v>133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140</v>
      </c>
      <c r="BM136" s="225" t="s">
        <v>1121</v>
      </c>
    </row>
    <row r="137" s="2" customFormat="1">
      <c r="A137" s="40"/>
      <c r="B137" s="41"/>
      <c r="C137" s="42"/>
      <c r="D137" s="227" t="s">
        <v>142</v>
      </c>
      <c r="E137" s="42"/>
      <c r="F137" s="228" t="s">
        <v>1021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142</v>
      </c>
      <c r="AU137" s="19" t="s">
        <v>81</v>
      </c>
    </row>
    <row r="138" s="2" customFormat="1">
      <c r="A138" s="40"/>
      <c r="B138" s="41"/>
      <c r="C138" s="42"/>
      <c r="D138" s="232" t="s">
        <v>144</v>
      </c>
      <c r="E138" s="42"/>
      <c r="F138" s="233" t="s">
        <v>1022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144</v>
      </c>
      <c r="AU138" s="19" t="s">
        <v>81</v>
      </c>
    </row>
    <row r="139" s="2" customFormat="1">
      <c r="A139" s="40"/>
      <c r="B139" s="41"/>
      <c r="C139" s="42"/>
      <c r="D139" s="227" t="s">
        <v>146</v>
      </c>
      <c r="E139" s="42"/>
      <c r="F139" s="234" t="s">
        <v>1148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81</v>
      </c>
    </row>
    <row r="140" s="13" customFormat="1">
      <c r="A140" s="13"/>
      <c r="B140" s="235"/>
      <c r="C140" s="236"/>
      <c r="D140" s="227" t="s">
        <v>148</v>
      </c>
      <c r="E140" s="237" t="s">
        <v>19</v>
      </c>
      <c r="F140" s="238" t="s">
        <v>1149</v>
      </c>
      <c r="G140" s="236"/>
      <c r="H140" s="239">
        <v>4.96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148</v>
      </c>
      <c r="AU140" s="245" t="s">
        <v>81</v>
      </c>
      <c r="AV140" s="13" t="s">
        <v>81</v>
      </c>
      <c r="AW140" s="13" t="s">
        <v>33</v>
      </c>
      <c r="AX140" s="13" t="s">
        <v>71</v>
      </c>
      <c r="AY140" s="245" t="s">
        <v>133</v>
      </c>
    </row>
    <row r="141" s="13" customFormat="1">
      <c r="A141" s="13"/>
      <c r="B141" s="235"/>
      <c r="C141" s="236"/>
      <c r="D141" s="227" t="s">
        <v>148</v>
      </c>
      <c r="E141" s="237" t="s">
        <v>19</v>
      </c>
      <c r="F141" s="238" t="s">
        <v>1150</v>
      </c>
      <c r="G141" s="236"/>
      <c r="H141" s="239">
        <v>4.0800000000000001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81</v>
      </c>
      <c r="AV141" s="13" t="s">
        <v>81</v>
      </c>
      <c r="AW141" s="13" t="s">
        <v>33</v>
      </c>
      <c r="AX141" s="13" t="s">
        <v>71</v>
      </c>
      <c r="AY141" s="245" t="s">
        <v>133</v>
      </c>
    </row>
    <row r="142" s="15" customFormat="1">
      <c r="A142" s="15"/>
      <c r="B142" s="256"/>
      <c r="C142" s="257"/>
      <c r="D142" s="227" t="s">
        <v>148</v>
      </c>
      <c r="E142" s="258" t="s">
        <v>19</v>
      </c>
      <c r="F142" s="259" t="s">
        <v>333</v>
      </c>
      <c r="G142" s="257"/>
      <c r="H142" s="260">
        <v>9.0399999999999991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148</v>
      </c>
      <c r="AU142" s="266" t="s">
        <v>81</v>
      </c>
      <c r="AV142" s="15" t="s">
        <v>140</v>
      </c>
      <c r="AW142" s="15" t="s">
        <v>33</v>
      </c>
      <c r="AX142" s="15" t="s">
        <v>79</v>
      </c>
      <c r="AY142" s="266" t="s">
        <v>133</v>
      </c>
    </row>
    <row r="143" s="2" customFormat="1" ht="16.5" customHeight="1">
      <c r="A143" s="40"/>
      <c r="B143" s="41"/>
      <c r="C143" s="214" t="s">
        <v>222</v>
      </c>
      <c r="D143" s="214" t="s">
        <v>135</v>
      </c>
      <c r="E143" s="215" t="s">
        <v>1025</v>
      </c>
      <c r="F143" s="216" t="s">
        <v>1026</v>
      </c>
      <c r="G143" s="217" t="s">
        <v>316</v>
      </c>
      <c r="H143" s="218">
        <v>9.0399999999999991</v>
      </c>
      <c r="I143" s="219"/>
      <c r="J143" s="220">
        <f>ROUND(I143*H143,2)</f>
        <v>0</v>
      </c>
      <c r="K143" s="216" t="s">
        <v>139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140</v>
      </c>
      <c r="AT143" s="225" t="s">
        <v>135</v>
      </c>
      <c r="AU143" s="225" t="s">
        <v>81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140</v>
      </c>
      <c r="BM143" s="225" t="s">
        <v>1125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1028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81</v>
      </c>
    </row>
    <row r="145" s="2" customFormat="1">
      <c r="A145" s="40"/>
      <c r="B145" s="41"/>
      <c r="C145" s="42"/>
      <c r="D145" s="232" t="s">
        <v>144</v>
      </c>
      <c r="E145" s="42"/>
      <c r="F145" s="233" t="s">
        <v>1029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144</v>
      </c>
      <c r="AU145" s="19" t="s">
        <v>81</v>
      </c>
    </row>
    <row r="146" s="2" customFormat="1">
      <c r="A146" s="40"/>
      <c r="B146" s="41"/>
      <c r="C146" s="42"/>
      <c r="D146" s="227" t="s">
        <v>146</v>
      </c>
      <c r="E146" s="42"/>
      <c r="F146" s="234" t="s">
        <v>1030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81</v>
      </c>
    </row>
    <row r="147" s="2" customFormat="1" ht="16.5" customHeight="1">
      <c r="A147" s="40"/>
      <c r="B147" s="41"/>
      <c r="C147" s="214" t="s">
        <v>230</v>
      </c>
      <c r="D147" s="214" t="s">
        <v>135</v>
      </c>
      <c r="E147" s="215" t="s">
        <v>1031</v>
      </c>
      <c r="F147" s="216" t="s">
        <v>1032</v>
      </c>
      <c r="G147" s="217" t="s">
        <v>316</v>
      </c>
      <c r="H147" s="218">
        <v>81.359999999999999</v>
      </c>
      <c r="I147" s="219"/>
      <c r="J147" s="220">
        <f>ROUND(I147*H147,2)</f>
        <v>0</v>
      </c>
      <c r="K147" s="216" t="s">
        <v>139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140</v>
      </c>
      <c r="AT147" s="225" t="s">
        <v>135</v>
      </c>
      <c r="AU147" s="225" t="s">
        <v>81</v>
      </c>
      <c r="AY147" s="19" t="s">
        <v>133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140</v>
      </c>
      <c r="BM147" s="225" t="s">
        <v>1126</v>
      </c>
    </row>
    <row r="148" s="2" customFormat="1">
      <c r="A148" s="40"/>
      <c r="B148" s="41"/>
      <c r="C148" s="42"/>
      <c r="D148" s="227" t="s">
        <v>142</v>
      </c>
      <c r="E148" s="42"/>
      <c r="F148" s="228" t="s">
        <v>1034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81</v>
      </c>
    </row>
    <row r="149" s="2" customFormat="1">
      <c r="A149" s="40"/>
      <c r="B149" s="41"/>
      <c r="C149" s="42"/>
      <c r="D149" s="232" t="s">
        <v>144</v>
      </c>
      <c r="E149" s="42"/>
      <c r="F149" s="233" t="s">
        <v>1035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144</v>
      </c>
      <c r="AU149" s="19" t="s">
        <v>81</v>
      </c>
    </row>
    <row r="150" s="2" customFormat="1">
      <c r="A150" s="40"/>
      <c r="B150" s="41"/>
      <c r="C150" s="42"/>
      <c r="D150" s="227" t="s">
        <v>146</v>
      </c>
      <c r="E150" s="42"/>
      <c r="F150" s="234" t="s">
        <v>1036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146</v>
      </c>
      <c r="AU150" s="19" t="s">
        <v>81</v>
      </c>
    </row>
    <row r="151" s="13" customFormat="1">
      <c r="A151" s="13"/>
      <c r="B151" s="235"/>
      <c r="C151" s="236"/>
      <c r="D151" s="227" t="s">
        <v>148</v>
      </c>
      <c r="E151" s="236"/>
      <c r="F151" s="238" t="s">
        <v>1151</v>
      </c>
      <c r="G151" s="236"/>
      <c r="H151" s="239">
        <v>81.359999999999999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81</v>
      </c>
      <c r="AV151" s="13" t="s">
        <v>81</v>
      </c>
      <c r="AW151" s="13" t="s">
        <v>4</v>
      </c>
      <c r="AX151" s="13" t="s">
        <v>79</v>
      </c>
      <c r="AY151" s="245" t="s">
        <v>133</v>
      </c>
    </row>
    <row r="152" s="2" customFormat="1" ht="16.5" customHeight="1">
      <c r="A152" s="40"/>
      <c r="B152" s="41"/>
      <c r="C152" s="267" t="s">
        <v>8</v>
      </c>
      <c r="D152" s="267" t="s">
        <v>511</v>
      </c>
      <c r="E152" s="268" t="s">
        <v>1038</v>
      </c>
      <c r="F152" s="269" t="s">
        <v>1039</v>
      </c>
      <c r="G152" s="270" t="s">
        <v>316</v>
      </c>
      <c r="H152" s="271">
        <v>9.0399999999999991</v>
      </c>
      <c r="I152" s="272"/>
      <c r="J152" s="273">
        <f>ROUND(I152*H152,2)</f>
        <v>0</v>
      </c>
      <c r="K152" s="269" t="s">
        <v>139</v>
      </c>
      <c r="L152" s="274"/>
      <c r="M152" s="275" t="s">
        <v>19</v>
      </c>
      <c r="N152" s="276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192</v>
      </c>
      <c r="AT152" s="225" t="s">
        <v>511</v>
      </c>
      <c r="AU152" s="225" t="s">
        <v>81</v>
      </c>
      <c r="AY152" s="19" t="s">
        <v>133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140</v>
      </c>
      <c r="BM152" s="225" t="s">
        <v>1128</v>
      </c>
    </row>
    <row r="153" s="2" customFormat="1">
      <c r="A153" s="40"/>
      <c r="B153" s="41"/>
      <c r="C153" s="42"/>
      <c r="D153" s="227" t="s">
        <v>142</v>
      </c>
      <c r="E153" s="42"/>
      <c r="F153" s="228" t="s">
        <v>1039</v>
      </c>
      <c r="G153" s="42"/>
      <c r="H153" s="42"/>
      <c r="I153" s="229"/>
      <c r="J153" s="42"/>
      <c r="K153" s="42"/>
      <c r="L153" s="46"/>
      <c r="M153" s="277"/>
      <c r="N153" s="278"/>
      <c r="O153" s="279"/>
      <c r="P153" s="279"/>
      <c r="Q153" s="279"/>
      <c r="R153" s="279"/>
      <c r="S153" s="279"/>
      <c r="T153" s="28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81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Ho8L5Wf0GBzB+fo5IULzOGNlMAzwrEQERpWHHO3FmcfVqe6mWT33AmNUqNeUlmrirXyRDNEBwTQkWLEYrIWoew==" hashValue="rCAzVycc3wKTnVPsPhpFoVVdOIsOnYxyfLO/MPFVI6KdMhPVkQLWXgy/z+4BPiU8Szu4y0QFaqCYgQcSQ1undA==" algorithmName="SHA-512" password="CC35"/>
  <autoFilter ref="C86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51231"/>
    <hyperlink ref="F97" r:id="rId2" display="https://podminky.urs.cz/item/CS_URS_2022_02/184813134"/>
    <hyperlink ref="F109" r:id="rId3" display="https://podminky.urs.cz/item/CS_URS_2022_02/184911111"/>
    <hyperlink ref="F129" r:id="rId4" display="https://podminky.urs.cz/item/CS_URS_2022_02/185804213"/>
    <hyperlink ref="F138" r:id="rId5" display="https://podminky.urs.cz/item/CS_URS_2022_02/185804311"/>
    <hyperlink ref="F145" r:id="rId6" display="https://podminky.urs.cz/item/CS_URS_2022_02/185851121"/>
    <hyperlink ref="F149" r:id="rId7" display="https://podminky.urs.cz/item/CS_URS_2022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1" customFormat="1" ht="12" customHeight="1">
      <c r="B8" s="22"/>
      <c r="D8" s="144" t="s">
        <v>102</v>
      </c>
      <c r="L8" s="22"/>
    </row>
    <row r="9" s="2" customFormat="1" ht="16.5" customHeight="1">
      <c r="A9" s="40"/>
      <c r="B9" s="46"/>
      <c r="C9" s="40"/>
      <c r="D9" s="40"/>
      <c r="E9" s="145" t="s">
        <v>823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824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1152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826</v>
      </c>
      <c r="G14" s="40"/>
      <c r="H14" s="40"/>
      <c r="I14" s="144" t="s">
        <v>23</v>
      </c>
      <c r="J14" s="148" t="str">
        <f>'Rekapitulace stavby'!AN8</f>
        <v>14. 7. 2022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47.25" customHeight="1">
      <c r="A29" s="149"/>
      <c r="B29" s="150"/>
      <c r="C29" s="149"/>
      <c r="D29" s="149"/>
      <c r="E29" s="151" t="s">
        <v>36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ROUND((SUM(BE87:BE153)),  2)</f>
        <v>0</v>
      </c>
      <c r="G35" s="40"/>
      <c r="H35" s="40"/>
      <c r="I35" s="159">
        <v>0.20999999999999999</v>
      </c>
      <c r="J35" s="158">
        <f>ROUND(((SUM(BE87:BE153))*I35),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ROUND((SUM(BF87:BF153)),  2)</f>
        <v>0</v>
      </c>
      <c r="G36" s="40"/>
      <c r="H36" s="40"/>
      <c r="I36" s="159">
        <v>0.14999999999999999</v>
      </c>
      <c r="J36" s="158">
        <f>ROUND(((SUM(BF87:BF153))*I36),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ROUND((SUM(BG87:BG153)),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ROUND((SUM(BH87:BH153)),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ROUND((SUM(BI87:BI153)),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VPC1 v k.ú. Luh nad Svatavou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102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823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824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luh0203 - Rozvojová péče - 3. rok po výsadbě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Kozly</v>
      </c>
      <c r="G56" s="42"/>
      <c r="H56" s="42"/>
      <c r="I56" s="34" t="s">
        <v>23</v>
      </c>
      <c r="J56" s="74" t="str">
        <f>IF(J14="","",J14)</f>
        <v>14. 7. 2022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ČR - Státní pozemkový úřad</v>
      </c>
      <c r="G58" s="42"/>
      <c r="H58" s="42"/>
      <c r="I58" s="34" t="s">
        <v>31</v>
      </c>
      <c r="J58" s="38" t="str">
        <f>E23</f>
        <v>Ing. Josef Bureš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 Josef Bureš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827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828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Polní cesta VPC1 v k.ú. Luh nad Svatavou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102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823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824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luh0203 - Rozvojová péče - 3. rok po výsadbě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Kozly</v>
      </c>
      <c r="G81" s="42"/>
      <c r="H81" s="42"/>
      <c r="I81" s="34" t="s">
        <v>23</v>
      </c>
      <c r="J81" s="74" t="str">
        <f>IF(J14="","",J14)</f>
        <v>14. 7. 2022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ČR - Státní pozemkový úřad</v>
      </c>
      <c r="G83" s="42"/>
      <c r="H83" s="42"/>
      <c r="I83" s="34" t="s">
        <v>31</v>
      </c>
      <c r="J83" s="38" t="str">
        <f>E23</f>
        <v>Ing. Josef Bureš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IF(E20="","",E20)</f>
        <v>Vyplň údaj</v>
      </c>
      <c r="G84" s="42"/>
      <c r="H84" s="42"/>
      <c r="I84" s="34" t="s">
        <v>34</v>
      </c>
      <c r="J84" s="38" t="str">
        <f>E26</f>
        <v>Ing. Josef Bureš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119</v>
      </c>
      <c r="D86" s="190" t="s">
        <v>56</v>
      </c>
      <c r="E86" s="190" t="s">
        <v>52</v>
      </c>
      <c r="F86" s="190" t="s">
        <v>53</v>
      </c>
      <c r="G86" s="190" t="s">
        <v>120</v>
      </c>
      <c r="H86" s="190" t="s">
        <v>121</v>
      </c>
      <c r="I86" s="190" t="s">
        <v>122</v>
      </c>
      <c r="J86" s="190" t="s">
        <v>106</v>
      </c>
      <c r="K86" s="191" t="s">
        <v>123</v>
      </c>
      <c r="L86" s="192"/>
      <c r="M86" s="94" t="s">
        <v>19</v>
      </c>
      <c r="N86" s="95" t="s">
        <v>41</v>
      </c>
      <c r="O86" s="95" t="s">
        <v>124</v>
      </c>
      <c r="P86" s="95" t="s">
        <v>125</v>
      </c>
      <c r="Q86" s="95" t="s">
        <v>126</v>
      </c>
      <c r="R86" s="95" t="s">
        <v>127</v>
      </c>
      <c r="S86" s="95" t="s">
        <v>128</v>
      </c>
      <c r="T86" s="96" t="s">
        <v>129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130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0.020089999999999997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107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70</v>
      </c>
      <c r="E88" s="201" t="s">
        <v>131</v>
      </c>
      <c r="F88" s="201" t="s">
        <v>831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0.020089999999999997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79</v>
      </c>
      <c r="AT88" s="210" t="s">
        <v>70</v>
      </c>
      <c r="AU88" s="210" t="s">
        <v>71</v>
      </c>
      <c r="AY88" s="209" t="s">
        <v>133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70</v>
      </c>
      <c r="E89" s="212" t="s">
        <v>79</v>
      </c>
      <c r="F89" s="212" t="s">
        <v>832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SUM(P90:P153)</f>
        <v>0</v>
      </c>
      <c r="Q89" s="206"/>
      <c r="R89" s="207">
        <f>SUM(R90:R153)</f>
        <v>0.020089999999999997</v>
      </c>
      <c r="S89" s="206"/>
      <c r="T89" s="208">
        <f>SUM(T90:T153)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79</v>
      </c>
      <c r="AT89" s="210" t="s">
        <v>70</v>
      </c>
      <c r="AU89" s="210" t="s">
        <v>79</v>
      </c>
      <c r="AY89" s="209" t="s">
        <v>133</v>
      </c>
      <c r="BK89" s="211">
        <f>SUM(BK90:BK153)</f>
        <v>0</v>
      </c>
    </row>
    <row r="90" s="2" customFormat="1" ht="16.5" customHeight="1">
      <c r="A90" s="40"/>
      <c r="B90" s="41"/>
      <c r="C90" s="214" t="s">
        <v>79</v>
      </c>
      <c r="D90" s="214" t="s">
        <v>135</v>
      </c>
      <c r="E90" s="215" t="s">
        <v>1059</v>
      </c>
      <c r="F90" s="216" t="s">
        <v>1060</v>
      </c>
      <c r="G90" s="217" t="s">
        <v>138</v>
      </c>
      <c r="H90" s="218">
        <v>12280</v>
      </c>
      <c r="I90" s="219"/>
      <c r="J90" s="220">
        <f>ROUND(I90*H90,2)</f>
        <v>0</v>
      </c>
      <c r="K90" s="216" t="s">
        <v>139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140</v>
      </c>
      <c r="AT90" s="225" t="s">
        <v>135</v>
      </c>
      <c r="AU90" s="225" t="s">
        <v>81</v>
      </c>
      <c r="AY90" s="19" t="s">
        <v>133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140</v>
      </c>
      <c r="BM90" s="225" t="s">
        <v>1061</v>
      </c>
    </row>
    <row r="91" s="2" customFormat="1">
      <c r="A91" s="40"/>
      <c r="B91" s="41"/>
      <c r="C91" s="42"/>
      <c r="D91" s="227" t="s">
        <v>142</v>
      </c>
      <c r="E91" s="42"/>
      <c r="F91" s="228" t="s">
        <v>1062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81</v>
      </c>
    </row>
    <row r="92" s="2" customFormat="1">
      <c r="A92" s="40"/>
      <c r="B92" s="41"/>
      <c r="C92" s="42"/>
      <c r="D92" s="232" t="s">
        <v>144</v>
      </c>
      <c r="E92" s="42"/>
      <c r="F92" s="233" t="s">
        <v>1063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144</v>
      </c>
      <c r="AU92" s="19" t="s">
        <v>81</v>
      </c>
    </row>
    <row r="93" s="2" customFormat="1">
      <c r="A93" s="40"/>
      <c r="B93" s="41"/>
      <c r="C93" s="42"/>
      <c r="D93" s="227" t="s">
        <v>146</v>
      </c>
      <c r="E93" s="42"/>
      <c r="F93" s="234" t="s">
        <v>1130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146</v>
      </c>
      <c r="AU93" s="19" t="s">
        <v>81</v>
      </c>
    </row>
    <row r="94" s="13" customFormat="1">
      <c r="A94" s="13"/>
      <c r="B94" s="235"/>
      <c r="C94" s="236"/>
      <c r="D94" s="227" t="s">
        <v>148</v>
      </c>
      <c r="E94" s="237" t="s">
        <v>19</v>
      </c>
      <c r="F94" s="238" t="s">
        <v>1131</v>
      </c>
      <c r="G94" s="236"/>
      <c r="H94" s="239">
        <v>12280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5" t="s">
        <v>148</v>
      </c>
      <c r="AU94" s="245" t="s">
        <v>81</v>
      </c>
      <c r="AV94" s="13" t="s">
        <v>81</v>
      </c>
      <c r="AW94" s="13" t="s">
        <v>33</v>
      </c>
      <c r="AX94" s="13" t="s">
        <v>79</v>
      </c>
      <c r="AY94" s="245" t="s">
        <v>133</v>
      </c>
    </row>
    <row r="95" s="2" customFormat="1">
      <c r="A95" s="40"/>
      <c r="B95" s="41"/>
      <c r="C95" s="214" t="s">
        <v>81</v>
      </c>
      <c r="D95" s="214" t="s">
        <v>135</v>
      </c>
      <c r="E95" s="215" t="s">
        <v>974</v>
      </c>
      <c r="F95" s="216" t="s">
        <v>975</v>
      </c>
      <c r="G95" s="217" t="s">
        <v>976</v>
      </c>
      <c r="H95" s="218">
        <v>1.6399999999999999</v>
      </c>
      <c r="I95" s="219"/>
      <c r="J95" s="220">
        <f>ROUND(I95*H95,2)</f>
        <v>0</v>
      </c>
      <c r="K95" s="216" t="s">
        <v>139</v>
      </c>
      <c r="L95" s="46"/>
      <c r="M95" s="221" t="s">
        <v>19</v>
      </c>
      <c r="N95" s="222" t="s">
        <v>42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140</v>
      </c>
      <c r="AT95" s="225" t="s">
        <v>135</v>
      </c>
      <c r="AU95" s="225" t="s">
        <v>81</v>
      </c>
      <c r="AY95" s="19" t="s">
        <v>133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140</v>
      </c>
      <c r="BM95" s="225" t="s">
        <v>1076</v>
      </c>
    </row>
    <row r="96" s="2" customFormat="1">
      <c r="A96" s="40"/>
      <c r="B96" s="41"/>
      <c r="C96" s="42"/>
      <c r="D96" s="227" t="s">
        <v>142</v>
      </c>
      <c r="E96" s="42"/>
      <c r="F96" s="228" t="s">
        <v>978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81</v>
      </c>
    </row>
    <row r="97" s="2" customFormat="1">
      <c r="A97" s="40"/>
      <c r="B97" s="41"/>
      <c r="C97" s="42"/>
      <c r="D97" s="232" t="s">
        <v>144</v>
      </c>
      <c r="E97" s="42"/>
      <c r="F97" s="233" t="s">
        <v>979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144</v>
      </c>
      <c r="AU97" s="19" t="s">
        <v>81</v>
      </c>
    </row>
    <row r="98" s="2" customFormat="1">
      <c r="A98" s="40"/>
      <c r="B98" s="41"/>
      <c r="C98" s="42"/>
      <c r="D98" s="227" t="s">
        <v>146</v>
      </c>
      <c r="E98" s="42"/>
      <c r="F98" s="234" t="s">
        <v>1132</v>
      </c>
      <c r="G98" s="42"/>
      <c r="H98" s="42"/>
      <c r="I98" s="229"/>
      <c r="J98" s="42"/>
      <c r="K98" s="42"/>
      <c r="L98" s="46"/>
      <c r="M98" s="230"/>
      <c r="N98" s="231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146</v>
      </c>
      <c r="AU98" s="19" t="s">
        <v>81</v>
      </c>
    </row>
    <row r="99" s="13" customFormat="1">
      <c r="A99" s="13"/>
      <c r="B99" s="235"/>
      <c r="C99" s="236"/>
      <c r="D99" s="227" t="s">
        <v>148</v>
      </c>
      <c r="E99" s="237" t="s">
        <v>19</v>
      </c>
      <c r="F99" s="238" t="s">
        <v>1078</v>
      </c>
      <c r="G99" s="236"/>
      <c r="H99" s="239">
        <v>1.6399999999999999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5" t="s">
        <v>148</v>
      </c>
      <c r="AU99" s="245" t="s">
        <v>81</v>
      </c>
      <c r="AV99" s="13" t="s">
        <v>81</v>
      </c>
      <c r="AW99" s="13" t="s">
        <v>33</v>
      </c>
      <c r="AX99" s="13" t="s">
        <v>79</v>
      </c>
      <c r="AY99" s="245" t="s">
        <v>133</v>
      </c>
    </row>
    <row r="100" s="2" customFormat="1" ht="16.5" customHeight="1">
      <c r="A100" s="40"/>
      <c r="B100" s="41"/>
      <c r="C100" s="267" t="s">
        <v>157</v>
      </c>
      <c r="D100" s="267" t="s">
        <v>511</v>
      </c>
      <c r="E100" s="268" t="s">
        <v>981</v>
      </c>
      <c r="F100" s="269" t="s">
        <v>982</v>
      </c>
      <c r="G100" s="270" t="s">
        <v>849</v>
      </c>
      <c r="H100" s="271">
        <v>0.49199999999999999</v>
      </c>
      <c r="I100" s="272"/>
      <c r="J100" s="273">
        <f>ROUND(I100*H100,2)</f>
        <v>0</v>
      </c>
      <c r="K100" s="269" t="s">
        <v>19</v>
      </c>
      <c r="L100" s="274"/>
      <c r="M100" s="275" t="s">
        <v>19</v>
      </c>
      <c r="N100" s="276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192</v>
      </c>
      <c r="AT100" s="225" t="s">
        <v>511</v>
      </c>
      <c r="AU100" s="225" t="s">
        <v>81</v>
      </c>
      <c r="AY100" s="19" t="s">
        <v>133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140</v>
      </c>
      <c r="BM100" s="225" t="s">
        <v>1079</v>
      </c>
    </row>
    <row r="101" s="2" customFormat="1">
      <c r="A101" s="40"/>
      <c r="B101" s="41"/>
      <c r="C101" s="42"/>
      <c r="D101" s="227" t="s">
        <v>142</v>
      </c>
      <c r="E101" s="42"/>
      <c r="F101" s="228" t="s">
        <v>982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81</v>
      </c>
    </row>
    <row r="102" s="13" customFormat="1">
      <c r="A102" s="13"/>
      <c r="B102" s="235"/>
      <c r="C102" s="236"/>
      <c r="D102" s="227" t="s">
        <v>148</v>
      </c>
      <c r="E102" s="236"/>
      <c r="F102" s="238" t="s">
        <v>1080</v>
      </c>
      <c r="G102" s="236"/>
      <c r="H102" s="239">
        <v>0.49199999999999999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148</v>
      </c>
      <c r="AU102" s="245" t="s">
        <v>81</v>
      </c>
      <c r="AV102" s="13" t="s">
        <v>81</v>
      </c>
      <c r="AW102" s="13" t="s">
        <v>4</v>
      </c>
      <c r="AX102" s="13" t="s">
        <v>79</v>
      </c>
      <c r="AY102" s="245" t="s">
        <v>133</v>
      </c>
    </row>
    <row r="103" s="2" customFormat="1" ht="16.5" customHeight="1">
      <c r="A103" s="40"/>
      <c r="B103" s="41"/>
      <c r="C103" s="214" t="s">
        <v>140</v>
      </c>
      <c r="D103" s="214" t="s">
        <v>135</v>
      </c>
      <c r="E103" s="215" t="s">
        <v>1133</v>
      </c>
      <c r="F103" s="216" t="s">
        <v>1134</v>
      </c>
      <c r="G103" s="217" t="s">
        <v>160</v>
      </c>
      <c r="H103" s="218">
        <v>82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140</v>
      </c>
      <c r="AT103" s="225" t="s">
        <v>135</v>
      </c>
      <c r="AU103" s="225" t="s">
        <v>81</v>
      </c>
      <c r="AY103" s="19" t="s">
        <v>133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140</v>
      </c>
      <c r="BM103" s="225" t="s">
        <v>1135</v>
      </c>
    </row>
    <row r="104" s="2" customFormat="1">
      <c r="A104" s="40"/>
      <c r="B104" s="41"/>
      <c r="C104" s="42"/>
      <c r="D104" s="227" t="s">
        <v>142</v>
      </c>
      <c r="E104" s="42"/>
      <c r="F104" s="228" t="s">
        <v>1136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81</v>
      </c>
    </row>
    <row r="105" s="2" customFormat="1">
      <c r="A105" s="40"/>
      <c r="B105" s="41"/>
      <c r="C105" s="42"/>
      <c r="D105" s="227" t="s">
        <v>146</v>
      </c>
      <c r="E105" s="42"/>
      <c r="F105" s="234" t="s">
        <v>1137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146</v>
      </c>
      <c r="AU105" s="19" t="s">
        <v>81</v>
      </c>
    </row>
    <row r="106" s="13" customFormat="1">
      <c r="A106" s="13"/>
      <c r="B106" s="235"/>
      <c r="C106" s="236"/>
      <c r="D106" s="227" t="s">
        <v>148</v>
      </c>
      <c r="E106" s="237" t="s">
        <v>19</v>
      </c>
      <c r="F106" s="238" t="s">
        <v>951</v>
      </c>
      <c r="G106" s="236"/>
      <c r="H106" s="239">
        <v>82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148</v>
      </c>
      <c r="AU106" s="245" t="s">
        <v>81</v>
      </c>
      <c r="AV106" s="13" t="s">
        <v>81</v>
      </c>
      <c r="AW106" s="13" t="s">
        <v>33</v>
      </c>
      <c r="AX106" s="13" t="s">
        <v>79</v>
      </c>
      <c r="AY106" s="245" t="s">
        <v>133</v>
      </c>
    </row>
    <row r="107" s="2" customFormat="1" ht="16.5" customHeight="1">
      <c r="A107" s="40"/>
      <c r="B107" s="41"/>
      <c r="C107" s="214" t="s">
        <v>171</v>
      </c>
      <c r="D107" s="214" t="s">
        <v>135</v>
      </c>
      <c r="E107" s="215" t="s">
        <v>1081</v>
      </c>
      <c r="F107" s="216" t="s">
        <v>1082</v>
      </c>
      <c r="G107" s="217" t="s">
        <v>160</v>
      </c>
      <c r="H107" s="218">
        <v>82</v>
      </c>
      <c r="I107" s="219"/>
      <c r="J107" s="220">
        <f>ROUND(I107*H107,2)</f>
        <v>0</v>
      </c>
      <c r="K107" s="216" t="s">
        <v>139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2.0000000000000002E-05</v>
      </c>
      <c r="R107" s="223">
        <f>Q107*H107</f>
        <v>0.0016400000000000002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140</v>
      </c>
      <c r="AT107" s="225" t="s">
        <v>135</v>
      </c>
      <c r="AU107" s="225" t="s">
        <v>81</v>
      </c>
      <c r="AY107" s="19" t="s">
        <v>133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140</v>
      </c>
      <c r="BM107" s="225" t="s">
        <v>1083</v>
      </c>
    </row>
    <row r="108" s="2" customFormat="1">
      <c r="A108" s="40"/>
      <c r="B108" s="41"/>
      <c r="C108" s="42"/>
      <c r="D108" s="227" t="s">
        <v>142</v>
      </c>
      <c r="E108" s="42"/>
      <c r="F108" s="228" t="s">
        <v>1084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81</v>
      </c>
    </row>
    <row r="109" s="2" customFormat="1">
      <c r="A109" s="40"/>
      <c r="B109" s="41"/>
      <c r="C109" s="42"/>
      <c r="D109" s="232" t="s">
        <v>144</v>
      </c>
      <c r="E109" s="42"/>
      <c r="F109" s="233" t="s">
        <v>1085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81</v>
      </c>
    </row>
    <row r="110" s="2" customFormat="1">
      <c r="A110" s="40"/>
      <c r="B110" s="41"/>
      <c r="C110" s="42"/>
      <c r="D110" s="227" t="s">
        <v>146</v>
      </c>
      <c r="E110" s="42"/>
      <c r="F110" s="234" t="s">
        <v>1138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146</v>
      </c>
      <c r="AU110" s="19" t="s">
        <v>81</v>
      </c>
    </row>
    <row r="111" s="13" customFormat="1">
      <c r="A111" s="13"/>
      <c r="B111" s="235"/>
      <c r="C111" s="236"/>
      <c r="D111" s="227" t="s">
        <v>148</v>
      </c>
      <c r="E111" s="237" t="s">
        <v>19</v>
      </c>
      <c r="F111" s="238" t="s">
        <v>951</v>
      </c>
      <c r="G111" s="236"/>
      <c r="H111" s="239">
        <v>82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148</v>
      </c>
      <c r="AU111" s="245" t="s">
        <v>81</v>
      </c>
      <c r="AV111" s="13" t="s">
        <v>81</v>
      </c>
      <c r="AW111" s="13" t="s">
        <v>33</v>
      </c>
      <c r="AX111" s="13" t="s">
        <v>79</v>
      </c>
      <c r="AY111" s="245" t="s">
        <v>133</v>
      </c>
    </row>
    <row r="112" s="2" customFormat="1" ht="16.5" customHeight="1">
      <c r="A112" s="40"/>
      <c r="B112" s="41"/>
      <c r="C112" s="267" t="s">
        <v>179</v>
      </c>
      <c r="D112" s="267" t="s">
        <v>511</v>
      </c>
      <c r="E112" s="268" t="s">
        <v>941</v>
      </c>
      <c r="F112" s="269" t="s">
        <v>942</v>
      </c>
      <c r="G112" s="270" t="s">
        <v>604</v>
      </c>
      <c r="H112" s="271">
        <v>61.5</v>
      </c>
      <c r="I112" s="272"/>
      <c r="J112" s="273">
        <f>ROUND(I112*H112,2)</f>
        <v>0</v>
      </c>
      <c r="K112" s="269" t="s">
        <v>19</v>
      </c>
      <c r="L112" s="274"/>
      <c r="M112" s="275" t="s">
        <v>19</v>
      </c>
      <c r="N112" s="276" t="s">
        <v>42</v>
      </c>
      <c r="O112" s="86"/>
      <c r="P112" s="223">
        <f>O112*H112</f>
        <v>0</v>
      </c>
      <c r="Q112" s="223">
        <v>0.00029999999999999997</v>
      </c>
      <c r="R112" s="223">
        <f>Q112*H112</f>
        <v>0.018449999999999998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192</v>
      </c>
      <c r="AT112" s="225" t="s">
        <v>511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140</v>
      </c>
      <c r="BM112" s="225" t="s">
        <v>1088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942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27" t="s">
        <v>146</v>
      </c>
      <c r="E114" s="42"/>
      <c r="F114" s="234" t="s">
        <v>944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146</v>
      </c>
      <c r="AU114" s="19" t="s">
        <v>81</v>
      </c>
    </row>
    <row r="115" s="13" customFormat="1">
      <c r="A115" s="13"/>
      <c r="B115" s="235"/>
      <c r="C115" s="236"/>
      <c r="D115" s="227" t="s">
        <v>148</v>
      </c>
      <c r="E115" s="236"/>
      <c r="F115" s="238" t="s">
        <v>1089</v>
      </c>
      <c r="G115" s="236"/>
      <c r="H115" s="239">
        <v>61.5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148</v>
      </c>
      <c r="AU115" s="245" t="s">
        <v>81</v>
      </c>
      <c r="AV115" s="13" t="s">
        <v>81</v>
      </c>
      <c r="AW115" s="13" t="s">
        <v>4</v>
      </c>
      <c r="AX115" s="13" t="s">
        <v>79</v>
      </c>
      <c r="AY115" s="245" t="s">
        <v>133</v>
      </c>
    </row>
    <row r="116" s="2" customFormat="1" ht="16.5" customHeight="1">
      <c r="A116" s="40"/>
      <c r="B116" s="41"/>
      <c r="C116" s="214" t="s">
        <v>185</v>
      </c>
      <c r="D116" s="214" t="s">
        <v>135</v>
      </c>
      <c r="E116" s="215" t="s">
        <v>1090</v>
      </c>
      <c r="F116" s="216" t="s">
        <v>1091</v>
      </c>
      <c r="G116" s="217" t="s">
        <v>138</v>
      </c>
      <c r="H116" s="218">
        <v>65.599999999999994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140</v>
      </c>
      <c r="AT116" s="225" t="s">
        <v>135</v>
      </c>
      <c r="AU116" s="225" t="s">
        <v>81</v>
      </c>
      <c r="AY116" s="19" t="s">
        <v>133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140</v>
      </c>
      <c r="BM116" s="225" t="s">
        <v>1092</v>
      </c>
    </row>
    <row r="117" s="2" customFormat="1">
      <c r="A117" s="40"/>
      <c r="B117" s="41"/>
      <c r="C117" s="42"/>
      <c r="D117" s="227" t="s">
        <v>142</v>
      </c>
      <c r="E117" s="42"/>
      <c r="F117" s="228" t="s">
        <v>1091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81</v>
      </c>
    </row>
    <row r="118" s="2" customFormat="1">
      <c r="A118" s="40"/>
      <c r="B118" s="41"/>
      <c r="C118" s="42"/>
      <c r="D118" s="227" t="s">
        <v>146</v>
      </c>
      <c r="E118" s="42"/>
      <c r="F118" s="234" t="s">
        <v>1094</v>
      </c>
      <c r="G118" s="42"/>
      <c r="H118" s="42"/>
      <c r="I118" s="229"/>
      <c r="J118" s="42"/>
      <c r="K118" s="42"/>
      <c r="L118" s="46"/>
      <c r="M118" s="230"/>
      <c r="N118" s="231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146</v>
      </c>
      <c r="AU118" s="19" t="s">
        <v>81</v>
      </c>
    </row>
    <row r="119" s="13" customFormat="1">
      <c r="A119" s="13"/>
      <c r="B119" s="235"/>
      <c r="C119" s="236"/>
      <c r="D119" s="227" t="s">
        <v>148</v>
      </c>
      <c r="E119" s="237" t="s">
        <v>19</v>
      </c>
      <c r="F119" s="238" t="s">
        <v>1139</v>
      </c>
      <c r="G119" s="236"/>
      <c r="H119" s="239">
        <v>65.599999999999994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148</v>
      </c>
      <c r="AU119" s="245" t="s">
        <v>81</v>
      </c>
      <c r="AV119" s="13" t="s">
        <v>81</v>
      </c>
      <c r="AW119" s="13" t="s">
        <v>33</v>
      </c>
      <c r="AX119" s="13" t="s">
        <v>79</v>
      </c>
      <c r="AY119" s="245" t="s">
        <v>133</v>
      </c>
    </row>
    <row r="120" s="2" customFormat="1" ht="16.5" customHeight="1">
      <c r="A120" s="40"/>
      <c r="B120" s="41"/>
      <c r="C120" s="214" t="s">
        <v>192</v>
      </c>
      <c r="D120" s="214" t="s">
        <v>135</v>
      </c>
      <c r="E120" s="215" t="s">
        <v>1140</v>
      </c>
      <c r="F120" s="216" t="s">
        <v>1102</v>
      </c>
      <c r="G120" s="217" t="s">
        <v>1050</v>
      </c>
      <c r="H120" s="218">
        <v>82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140</v>
      </c>
      <c r="AT120" s="225" t="s">
        <v>135</v>
      </c>
      <c r="AU120" s="225" t="s">
        <v>81</v>
      </c>
      <c r="AY120" s="19" t="s">
        <v>133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140</v>
      </c>
      <c r="BM120" s="225" t="s">
        <v>1141</v>
      </c>
    </row>
    <row r="121" s="2" customFormat="1">
      <c r="A121" s="40"/>
      <c r="B121" s="41"/>
      <c r="C121" s="42"/>
      <c r="D121" s="227" t="s">
        <v>142</v>
      </c>
      <c r="E121" s="42"/>
      <c r="F121" s="228" t="s">
        <v>1102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142</v>
      </c>
      <c r="AU121" s="19" t="s">
        <v>81</v>
      </c>
    </row>
    <row r="122" s="2" customFormat="1">
      <c r="A122" s="40"/>
      <c r="B122" s="41"/>
      <c r="C122" s="42"/>
      <c r="D122" s="227" t="s">
        <v>146</v>
      </c>
      <c r="E122" s="42"/>
      <c r="F122" s="234" t="s">
        <v>1142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81</v>
      </c>
    </row>
    <row r="123" s="13" customFormat="1">
      <c r="A123" s="13"/>
      <c r="B123" s="235"/>
      <c r="C123" s="236"/>
      <c r="D123" s="227" t="s">
        <v>148</v>
      </c>
      <c r="E123" s="237" t="s">
        <v>19</v>
      </c>
      <c r="F123" s="238" t="s">
        <v>951</v>
      </c>
      <c r="G123" s="236"/>
      <c r="H123" s="239">
        <v>82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148</v>
      </c>
      <c r="AU123" s="245" t="s">
        <v>81</v>
      </c>
      <c r="AV123" s="13" t="s">
        <v>81</v>
      </c>
      <c r="AW123" s="13" t="s">
        <v>33</v>
      </c>
      <c r="AX123" s="13" t="s">
        <v>79</v>
      </c>
      <c r="AY123" s="245" t="s">
        <v>133</v>
      </c>
    </row>
    <row r="124" s="2" customFormat="1" ht="16.5" customHeight="1">
      <c r="A124" s="40"/>
      <c r="B124" s="41"/>
      <c r="C124" s="214" t="s">
        <v>198</v>
      </c>
      <c r="D124" s="214" t="s">
        <v>135</v>
      </c>
      <c r="E124" s="215" t="s">
        <v>1105</v>
      </c>
      <c r="F124" s="216" t="s">
        <v>1106</v>
      </c>
      <c r="G124" s="217" t="s">
        <v>1050</v>
      </c>
      <c r="H124" s="218">
        <v>82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42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140</v>
      </c>
      <c r="AT124" s="225" t="s">
        <v>135</v>
      </c>
      <c r="AU124" s="225" t="s">
        <v>81</v>
      </c>
      <c r="AY124" s="19" t="s">
        <v>133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140</v>
      </c>
      <c r="BM124" s="225" t="s">
        <v>1107</v>
      </c>
    </row>
    <row r="125" s="2" customFormat="1">
      <c r="A125" s="40"/>
      <c r="B125" s="41"/>
      <c r="C125" s="42"/>
      <c r="D125" s="227" t="s">
        <v>142</v>
      </c>
      <c r="E125" s="42"/>
      <c r="F125" s="228" t="s">
        <v>1106</v>
      </c>
      <c r="G125" s="42"/>
      <c r="H125" s="42"/>
      <c r="I125" s="229"/>
      <c r="J125" s="42"/>
      <c r="K125" s="42"/>
      <c r="L125" s="46"/>
      <c r="M125" s="230"/>
      <c r="N125" s="231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81</v>
      </c>
    </row>
    <row r="126" s="2" customFormat="1">
      <c r="A126" s="40"/>
      <c r="B126" s="41"/>
      <c r="C126" s="42"/>
      <c r="D126" s="227" t="s">
        <v>146</v>
      </c>
      <c r="E126" s="42"/>
      <c r="F126" s="234" t="s">
        <v>1108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146</v>
      </c>
      <c r="AU126" s="19" t="s">
        <v>81</v>
      </c>
    </row>
    <row r="127" s="2" customFormat="1" ht="21.75" customHeight="1">
      <c r="A127" s="40"/>
      <c r="B127" s="41"/>
      <c r="C127" s="214" t="s">
        <v>204</v>
      </c>
      <c r="D127" s="214" t="s">
        <v>135</v>
      </c>
      <c r="E127" s="215" t="s">
        <v>1109</v>
      </c>
      <c r="F127" s="216" t="s">
        <v>1110</v>
      </c>
      <c r="G127" s="217" t="s">
        <v>138</v>
      </c>
      <c r="H127" s="218">
        <v>131.19999999999999</v>
      </c>
      <c r="I127" s="219"/>
      <c r="J127" s="220">
        <f>ROUND(I127*H127,2)</f>
        <v>0</v>
      </c>
      <c r="K127" s="216" t="s">
        <v>139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140</v>
      </c>
      <c r="AT127" s="225" t="s">
        <v>135</v>
      </c>
      <c r="AU127" s="225" t="s">
        <v>81</v>
      </c>
      <c r="AY127" s="19" t="s">
        <v>133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140</v>
      </c>
      <c r="BM127" s="225" t="s">
        <v>1111</v>
      </c>
    </row>
    <row r="128" s="2" customFormat="1">
      <c r="A128" s="40"/>
      <c r="B128" s="41"/>
      <c r="C128" s="42"/>
      <c r="D128" s="227" t="s">
        <v>142</v>
      </c>
      <c r="E128" s="42"/>
      <c r="F128" s="228" t="s">
        <v>1112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81</v>
      </c>
    </row>
    <row r="129" s="2" customFormat="1">
      <c r="A129" s="40"/>
      <c r="B129" s="41"/>
      <c r="C129" s="42"/>
      <c r="D129" s="232" t="s">
        <v>144</v>
      </c>
      <c r="E129" s="42"/>
      <c r="F129" s="233" t="s">
        <v>1113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144</v>
      </c>
      <c r="AU129" s="19" t="s">
        <v>81</v>
      </c>
    </row>
    <row r="130" s="2" customFormat="1">
      <c r="A130" s="40"/>
      <c r="B130" s="41"/>
      <c r="C130" s="42"/>
      <c r="D130" s="227" t="s">
        <v>146</v>
      </c>
      <c r="E130" s="42"/>
      <c r="F130" s="234" t="s">
        <v>1143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146</v>
      </c>
      <c r="AU130" s="19" t="s">
        <v>81</v>
      </c>
    </row>
    <row r="131" s="13" customFormat="1">
      <c r="A131" s="13"/>
      <c r="B131" s="235"/>
      <c r="C131" s="236"/>
      <c r="D131" s="227" t="s">
        <v>148</v>
      </c>
      <c r="E131" s="237" t="s">
        <v>19</v>
      </c>
      <c r="F131" s="238" t="s">
        <v>1144</v>
      </c>
      <c r="G131" s="236"/>
      <c r="H131" s="239">
        <v>131.19999999999999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148</v>
      </c>
      <c r="AU131" s="245" t="s">
        <v>81</v>
      </c>
      <c r="AV131" s="13" t="s">
        <v>81</v>
      </c>
      <c r="AW131" s="13" t="s">
        <v>33</v>
      </c>
      <c r="AX131" s="13" t="s">
        <v>79</v>
      </c>
      <c r="AY131" s="245" t="s">
        <v>133</v>
      </c>
    </row>
    <row r="132" s="2" customFormat="1" ht="16.5" customHeight="1">
      <c r="A132" s="40"/>
      <c r="B132" s="41"/>
      <c r="C132" s="214" t="s">
        <v>191</v>
      </c>
      <c r="D132" s="214" t="s">
        <v>135</v>
      </c>
      <c r="E132" s="215" t="s">
        <v>1116</v>
      </c>
      <c r="F132" s="216" t="s">
        <v>1117</v>
      </c>
      <c r="G132" s="217" t="s">
        <v>514</v>
      </c>
      <c r="H132" s="218">
        <v>16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42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140</v>
      </c>
      <c r="AT132" s="225" t="s">
        <v>135</v>
      </c>
      <c r="AU132" s="225" t="s">
        <v>81</v>
      </c>
      <c r="AY132" s="19" t="s">
        <v>133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140</v>
      </c>
      <c r="BM132" s="225" t="s">
        <v>1145</v>
      </c>
    </row>
    <row r="133" s="2" customFormat="1">
      <c r="A133" s="40"/>
      <c r="B133" s="41"/>
      <c r="C133" s="42"/>
      <c r="D133" s="227" t="s">
        <v>142</v>
      </c>
      <c r="E133" s="42"/>
      <c r="F133" s="228" t="s">
        <v>1117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81</v>
      </c>
    </row>
    <row r="134" s="2" customFormat="1">
      <c r="A134" s="40"/>
      <c r="B134" s="41"/>
      <c r="C134" s="42"/>
      <c r="D134" s="227" t="s">
        <v>146</v>
      </c>
      <c r="E134" s="42"/>
      <c r="F134" s="234" t="s">
        <v>1146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146</v>
      </c>
      <c r="AU134" s="19" t="s">
        <v>81</v>
      </c>
    </row>
    <row r="135" s="13" customFormat="1">
      <c r="A135" s="13"/>
      <c r="B135" s="235"/>
      <c r="C135" s="236"/>
      <c r="D135" s="227" t="s">
        <v>148</v>
      </c>
      <c r="E135" s="237" t="s">
        <v>19</v>
      </c>
      <c r="F135" s="238" t="s">
        <v>1147</v>
      </c>
      <c r="G135" s="236"/>
      <c r="H135" s="239">
        <v>16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148</v>
      </c>
      <c r="AU135" s="245" t="s">
        <v>81</v>
      </c>
      <c r="AV135" s="13" t="s">
        <v>81</v>
      </c>
      <c r="AW135" s="13" t="s">
        <v>33</v>
      </c>
      <c r="AX135" s="13" t="s">
        <v>79</v>
      </c>
      <c r="AY135" s="245" t="s">
        <v>133</v>
      </c>
    </row>
    <row r="136" s="2" customFormat="1" ht="16.5" customHeight="1">
      <c r="A136" s="40"/>
      <c r="B136" s="41"/>
      <c r="C136" s="214" t="s">
        <v>215</v>
      </c>
      <c r="D136" s="214" t="s">
        <v>135</v>
      </c>
      <c r="E136" s="215" t="s">
        <v>1018</v>
      </c>
      <c r="F136" s="216" t="s">
        <v>1019</v>
      </c>
      <c r="G136" s="217" t="s">
        <v>316</v>
      </c>
      <c r="H136" s="218">
        <v>9.0399999999999991</v>
      </c>
      <c r="I136" s="219"/>
      <c r="J136" s="220">
        <f>ROUND(I136*H136,2)</f>
        <v>0</v>
      </c>
      <c r="K136" s="216" t="s">
        <v>139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140</v>
      </c>
      <c r="AT136" s="225" t="s">
        <v>135</v>
      </c>
      <c r="AU136" s="225" t="s">
        <v>81</v>
      </c>
      <c r="AY136" s="19" t="s">
        <v>133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140</v>
      </c>
      <c r="BM136" s="225" t="s">
        <v>1121</v>
      </c>
    </row>
    <row r="137" s="2" customFormat="1">
      <c r="A137" s="40"/>
      <c r="B137" s="41"/>
      <c r="C137" s="42"/>
      <c r="D137" s="227" t="s">
        <v>142</v>
      </c>
      <c r="E137" s="42"/>
      <c r="F137" s="228" t="s">
        <v>1021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142</v>
      </c>
      <c r="AU137" s="19" t="s">
        <v>81</v>
      </c>
    </row>
    <row r="138" s="2" customFormat="1">
      <c r="A138" s="40"/>
      <c r="B138" s="41"/>
      <c r="C138" s="42"/>
      <c r="D138" s="232" t="s">
        <v>144</v>
      </c>
      <c r="E138" s="42"/>
      <c r="F138" s="233" t="s">
        <v>1022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144</v>
      </c>
      <c r="AU138" s="19" t="s">
        <v>81</v>
      </c>
    </row>
    <row r="139" s="2" customFormat="1">
      <c r="A139" s="40"/>
      <c r="B139" s="41"/>
      <c r="C139" s="42"/>
      <c r="D139" s="227" t="s">
        <v>146</v>
      </c>
      <c r="E139" s="42"/>
      <c r="F139" s="234" t="s">
        <v>1148</v>
      </c>
      <c r="G139" s="42"/>
      <c r="H139" s="42"/>
      <c r="I139" s="229"/>
      <c r="J139" s="42"/>
      <c r="K139" s="42"/>
      <c r="L139" s="46"/>
      <c r="M139" s="230"/>
      <c r="N139" s="231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146</v>
      </c>
      <c r="AU139" s="19" t="s">
        <v>81</v>
      </c>
    </row>
    <row r="140" s="13" customFormat="1">
      <c r="A140" s="13"/>
      <c r="B140" s="235"/>
      <c r="C140" s="236"/>
      <c r="D140" s="227" t="s">
        <v>148</v>
      </c>
      <c r="E140" s="237" t="s">
        <v>19</v>
      </c>
      <c r="F140" s="238" t="s">
        <v>1149</v>
      </c>
      <c r="G140" s="236"/>
      <c r="H140" s="239">
        <v>4.96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148</v>
      </c>
      <c r="AU140" s="245" t="s">
        <v>81</v>
      </c>
      <c r="AV140" s="13" t="s">
        <v>81</v>
      </c>
      <c r="AW140" s="13" t="s">
        <v>33</v>
      </c>
      <c r="AX140" s="13" t="s">
        <v>71</v>
      </c>
      <c r="AY140" s="245" t="s">
        <v>133</v>
      </c>
    </row>
    <row r="141" s="13" customFormat="1">
      <c r="A141" s="13"/>
      <c r="B141" s="235"/>
      <c r="C141" s="236"/>
      <c r="D141" s="227" t="s">
        <v>148</v>
      </c>
      <c r="E141" s="237" t="s">
        <v>19</v>
      </c>
      <c r="F141" s="238" t="s">
        <v>1150</v>
      </c>
      <c r="G141" s="236"/>
      <c r="H141" s="239">
        <v>4.0800000000000001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81</v>
      </c>
      <c r="AV141" s="13" t="s">
        <v>81</v>
      </c>
      <c r="AW141" s="13" t="s">
        <v>33</v>
      </c>
      <c r="AX141" s="13" t="s">
        <v>71</v>
      </c>
      <c r="AY141" s="245" t="s">
        <v>133</v>
      </c>
    </row>
    <row r="142" s="15" customFormat="1">
      <c r="A142" s="15"/>
      <c r="B142" s="256"/>
      <c r="C142" s="257"/>
      <c r="D142" s="227" t="s">
        <v>148</v>
      </c>
      <c r="E142" s="258" t="s">
        <v>19</v>
      </c>
      <c r="F142" s="259" t="s">
        <v>333</v>
      </c>
      <c r="G142" s="257"/>
      <c r="H142" s="260">
        <v>9.0399999999999991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148</v>
      </c>
      <c r="AU142" s="266" t="s">
        <v>81</v>
      </c>
      <c r="AV142" s="15" t="s">
        <v>140</v>
      </c>
      <c r="AW142" s="15" t="s">
        <v>33</v>
      </c>
      <c r="AX142" s="15" t="s">
        <v>79</v>
      </c>
      <c r="AY142" s="266" t="s">
        <v>133</v>
      </c>
    </row>
    <row r="143" s="2" customFormat="1" ht="16.5" customHeight="1">
      <c r="A143" s="40"/>
      <c r="B143" s="41"/>
      <c r="C143" s="214" t="s">
        <v>222</v>
      </c>
      <c r="D143" s="214" t="s">
        <v>135</v>
      </c>
      <c r="E143" s="215" t="s">
        <v>1025</v>
      </c>
      <c r="F143" s="216" t="s">
        <v>1026</v>
      </c>
      <c r="G143" s="217" t="s">
        <v>316</v>
      </c>
      <c r="H143" s="218">
        <v>9.0399999999999991</v>
      </c>
      <c r="I143" s="219"/>
      <c r="J143" s="220">
        <f>ROUND(I143*H143,2)</f>
        <v>0</v>
      </c>
      <c r="K143" s="216" t="s">
        <v>139</v>
      </c>
      <c r="L143" s="46"/>
      <c r="M143" s="221" t="s">
        <v>19</v>
      </c>
      <c r="N143" s="222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140</v>
      </c>
      <c r="AT143" s="225" t="s">
        <v>135</v>
      </c>
      <c r="AU143" s="225" t="s">
        <v>81</v>
      </c>
      <c r="AY143" s="19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140</v>
      </c>
      <c r="BM143" s="225" t="s">
        <v>1125</v>
      </c>
    </row>
    <row r="144" s="2" customFormat="1">
      <c r="A144" s="40"/>
      <c r="B144" s="41"/>
      <c r="C144" s="42"/>
      <c r="D144" s="227" t="s">
        <v>142</v>
      </c>
      <c r="E144" s="42"/>
      <c r="F144" s="228" t="s">
        <v>1028</v>
      </c>
      <c r="G144" s="42"/>
      <c r="H144" s="42"/>
      <c r="I144" s="229"/>
      <c r="J144" s="42"/>
      <c r="K144" s="42"/>
      <c r="L144" s="46"/>
      <c r="M144" s="230"/>
      <c r="N144" s="231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81</v>
      </c>
    </row>
    <row r="145" s="2" customFormat="1">
      <c r="A145" s="40"/>
      <c r="B145" s="41"/>
      <c r="C145" s="42"/>
      <c r="D145" s="232" t="s">
        <v>144</v>
      </c>
      <c r="E145" s="42"/>
      <c r="F145" s="233" t="s">
        <v>1029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144</v>
      </c>
      <c r="AU145" s="19" t="s">
        <v>81</v>
      </c>
    </row>
    <row r="146" s="2" customFormat="1">
      <c r="A146" s="40"/>
      <c r="B146" s="41"/>
      <c r="C146" s="42"/>
      <c r="D146" s="227" t="s">
        <v>146</v>
      </c>
      <c r="E146" s="42"/>
      <c r="F146" s="234" t="s">
        <v>1030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146</v>
      </c>
      <c r="AU146" s="19" t="s">
        <v>81</v>
      </c>
    </row>
    <row r="147" s="2" customFormat="1" ht="16.5" customHeight="1">
      <c r="A147" s="40"/>
      <c r="B147" s="41"/>
      <c r="C147" s="214" t="s">
        <v>230</v>
      </c>
      <c r="D147" s="214" t="s">
        <v>135</v>
      </c>
      <c r="E147" s="215" t="s">
        <v>1031</v>
      </c>
      <c r="F147" s="216" t="s">
        <v>1032</v>
      </c>
      <c r="G147" s="217" t="s">
        <v>316</v>
      </c>
      <c r="H147" s="218">
        <v>81.359999999999999</v>
      </c>
      <c r="I147" s="219"/>
      <c r="J147" s="220">
        <f>ROUND(I147*H147,2)</f>
        <v>0</v>
      </c>
      <c r="K147" s="216" t="s">
        <v>139</v>
      </c>
      <c r="L147" s="46"/>
      <c r="M147" s="221" t="s">
        <v>19</v>
      </c>
      <c r="N147" s="222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140</v>
      </c>
      <c r="AT147" s="225" t="s">
        <v>135</v>
      </c>
      <c r="AU147" s="225" t="s">
        <v>81</v>
      </c>
      <c r="AY147" s="19" t="s">
        <v>133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140</v>
      </c>
      <c r="BM147" s="225" t="s">
        <v>1126</v>
      </c>
    </row>
    <row r="148" s="2" customFormat="1">
      <c r="A148" s="40"/>
      <c r="B148" s="41"/>
      <c r="C148" s="42"/>
      <c r="D148" s="227" t="s">
        <v>142</v>
      </c>
      <c r="E148" s="42"/>
      <c r="F148" s="228" t="s">
        <v>1034</v>
      </c>
      <c r="G148" s="42"/>
      <c r="H148" s="42"/>
      <c r="I148" s="229"/>
      <c r="J148" s="42"/>
      <c r="K148" s="42"/>
      <c r="L148" s="46"/>
      <c r="M148" s="230"/>
      <c r="N148" s="231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81</v>
      </c>
    </row>
    <row r="149" s="2" customFormat="1">
      <c r="A149" s="40"/>
      <c r="B149" s="41"/>
      <c r="C149" s="42"/>
      <c r="D149" s="232" t="s">
        <v>144</v>
      </c>
      <c r="E149" s="42"/>
      <c r="F149" s="233" t="s">
        <v>1035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144</v>
      </c>
      <c r="AU149" s="19" t="s">
        <v>81</v>
      </c>
    </row>
    <row r="150" s="2" customFormat="1">
      <c r="A150" s="40"/>
      <c r="B150" s="41"/>
      <c r="C150" s="42"/>
      <c r="D150" s="227" t="s">
        <v>146</v>
      </c>
      <c r="E150" s="42"/>
      <c r="F150" s="234" t="s">
        <v>1036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146</v>
      </c>
      <c r="AU150" s="19" t="s">
        <v>81</v>
      </c>
    </row>
    <row r="151" s="13" customFormat="1">
      <c r="A151" s="13"/>
      <c r="B151" s="235"/>
      <c r="C151" s="236"/>
      <c r="D151" s="227" t="s">
        <v>148</v>
      </c>
      <c r="E151" s="236"/>
      <c r="F151" s="238" t="s">
        <v>1151</v>
      </c>
      <c r="G151" s="236"/>
      <c r="H151" s="239">
        <v>81.359999999999999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81</v>
      </c>
      <c r="AV151" s="13" t="s">
        <v>81</v>
      </c>
      <c r="AW151" s="13" t="s">
        <v>4</v>
      </c>
      <c r="AX151" s="13" t="s">
        <v>79</v>
      </c>
      <c r="AY151" s="245" t="s">
        <v>133</v>
      </c>
    </row>
    <row r="152" s="2" customFormat="1" ht="16.5" customHeight="1">
      <c r="A152" s="40"/>
      <c r="B152" s="41"/>
      <c r="C152" s="267" t="s">
        <v>8</v>
      </c>
      <c r="D152" s="267" t="s">
        <v>511</v>
      </c>
      <c r="E152" s="268" t="s">
        <v>1038</v>
      </c>
      <c r="F152" s="269" t="s">
        <v>1039</v>
      </c>
      <c r="G152" s="270" t="s">
        <v>316</v>
      </c>
      <c r="H152" s="271">
        <v>9.0399999999999991</v>
      </c>
      <c r="I152" s="272"/>
      <c r="J152" s="273">
        <f>ROUND(I152*H152,2)</f>
        <v>0</v>
      </c>
      <c r="K152" s="269" t="s">
        <v>139</v>
      </c>
      <c r="L152" s="274"/>
      <c r="M152" s="275" t="s">
        <v>19</v>
      </c>
      <c r="N152" s="276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192</v>
      </c>
      <c r="AT152" s="225" t="s">
        <v>511</v>
      </c>
      <c r="AU152" s="225" t="s">
        <v>81</v>
      </c>
      <c r="AY152" s="19" t="s">
        <v>133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140</v>
      </c>
      <c r="BM152" s="225" t="s">
        <v>1128</v>
      </c>
    </row>
    <row r="153" s="2" customFormat="1">
      <c r="A153" s="40"/>
      <c r="B153" s="41"/>
      <c r="C153" s="42"/>
      <c r="D153" s="227" t="s">
        <v>142</v>
      </c>
      <c r="E153" s="42"/>
      <c r="F153" s="228" t="s">
        <v>1039</v>
      </c>
      <c r="G153" s="42"/>
      <c r="H153" s="42"/>
      <c r="I153" s="229"/>
      <c r="J153" s="42"/>
      <c r="K153" s="42"/>
      <c r="L153" s="46"/>
      <c r="M153" s="277"/>
      <c r="N153" s="278"/>
      <c r="O153" s="279"/>
      <c r="P153" s="279"/>
      <c r="Q153" s="279"/>
      <c r="R153" s="279"/>
      <c r="S153" s="279"/>
      <c r="T153" s="28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81</v>
      </c>
    </row>
    <row r="154" s="2" customFormat="1" ht="6.96" customHeight="1">
      <c r="A154" s="40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46"/>
      <c r="M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</row>
  </sheetData>
  <sheetProtection sheet="1" autoFilter="0" formatColumns="0" formatRows="0" objects="1" scenarios="1" spinCount="100000" saltValue="qx4rQHk1V8lPhyS4eUgbPnPf7X3LfpxAkJduqyUNAxVeSi7zAX0KkktpFnk5wUbFI0GPN/P4dB/zlKzF2gPX4w==" hashValue="4aPmwck7GMZ7oe7wvuugPnccs9HcYMYMmt1V0G06IS2t9bTYxE6si9xcpNayinvoq7y0cKWt5sYx5l+wOtx42Q==" algorithmName="SHA-512" password="CC35"/>
  <autoFilter ref="C86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2_02/111151231"/>
    <hyperlink ref="F97" r:id="rId2" display="https://podminky.urs.cz/item/CS_URS_2022_02/184813134"/>
    <hyperlink ref="F109" r:id="rId3" display="https://podminky.urs.cz/item/CS_URS_2022_02/184911111"/>
    <hyperlink ref="F129" r:id="rId4" display="https://podminky.urs.cz/item/CS_URS_2022_02/185804213"/>
    <hyperlink ref="F138" r:id="rId5" display="https://podminky.urs.cz/item/CS_URS_2022_02/185804311"/>
    <hyperlink ref="F145" r:id="rId6" display="https://podminky.urs.cz/item/CS_URS_2022_02/185851121"/>
    <hyperlink ref="F149" r:id="rId7" display="https://podminky.urs.cz/item/CS_URS_2022_02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101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cesta VPC1 v k.ú. Luh nad Svatavou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102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1153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14. 7. 2022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36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ROUND((SUM(BE85:BE122)),  2)</f>
        <v>0</v>
      </c>
      <c r="G33" s="40"/>
      <c r="H33" s="40"/>
      <c r="I33" s="159">
        <v>0.20999999999999999</v>
      </c>
      <c r="J33" s="158">
        <f>ROUND(((SUM(BE85:BE122))*I33),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ROUND((SUM(BF85:BF122)),  2)</f>
        <v>0</v>
      </c>
      <c r="G34" s="40"/>
      <c r="H34" s="40"/>
      <c r="I34" s="159">
        <v>0.14999999999999999</v>
      </c>
      <c r="J34" s="158">
        <f>ROUND(((SUM(BF85:BF122))*I34),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ROUND((SUM(BG85:BG122)),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ROUND((SUM(BH85:BH122)),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ROUND((SUM(BI85:BI122)),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Polní cesta VPC1 v k.ú. Luh nad Svatavou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luhvrn - VON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Luh nad Svatavou</v>
      </c>
      <c r="G52" s="42"/>
      <c r="H52" s="42"/>
      <c r="I52" s="34" t="s">
        <v>23</v>
      </c>
      <c r="J52" s="74" t="str">
        <f>IF(J12="","",J12)</f>
        <v>14. 7. 2022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ČR - Státní pozemkový úřad</v>
      </c>
      <c r="G54" s="42"/>
      <c r="H54" s="42"/>
      <c r="I54" s="34" t="s">
        <v>31</v>
      </c>
      <c r="J54" s="38" t="str">
        <f>E21</f>
        <v>Ing. Josef Bureš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Josef Bureš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105</v>
      </c>
      <c r="D57" s="173"/>
      <c r="E57" s="173"/>
      <c r="F57" s="173"/>
      <c r="G57" s="173"/>
      <c r="H57" s="173"/>
      <c r="I57" s="173"/>
      <c r="J57" s="174" t="s">
        <v>106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76"/>
      <c r="C60" s="177"/>
      <c r="D60" s="178" t="s">
        <v>1154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1155</v>
      </c>
      <c r="E61" s="184"/>
      <c r="F61" s="184"/>
      <c r="G61" s="184"/>
      <c r="H61" s="184"/>
      <c r="I61" s="184"/>
      <c r="J61" s="185">
        <f>J87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1156</v>
      </c>
      <c r="E62" s="184"/>
      <c r="F62" s="184"/>
      <c r="G62" s="184"/>
      <c r="H62" s="184"/>
      <c r="I62" s="184"/>
      <c r="J62" s="185">
        <f>J97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1157</v>
      </c>
      <c r="E63" s="184"/>
      <c r="F63" s="184"/>
      <c r="G63" s="184"/>
      <c r="H63" s="184"/>
      <c r="I63" s="184"/>
      <c r="J63" s="185">
        <f>J101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1158</v>
      </c>
      <c r="E64" s="184"/>
      <c r="F64" s="184"/>
      <c r="G64" s="184"/>
      <c r="H64" s="184"/>
      <c r="I64" s="184"/>
      <c r="J64" s="185">
        <f>J111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2"/>
      <c r="C65" s="127"/>
      <c r="D65" s="183" t="s">
        <v>1159</v>
      </c>
      <c r="E65" s="184"/>
      <c r="F65" s="184"/>
      <c r="G65" s="184"/>
      <c r="H65" s="184"/>
      <c r="I65" s="184"/>
      <c r="J65" s="185">
        <f>J118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Polní cesta VPC1 v k.ú. Luh nad Svatavou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102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luhvrn - VON - Vedlejší a ostatní náklady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Luh nad Svatavou</v>
      </c>
      <c r="G79" s="42"/>
      <c r="H79" s="42"/>
      <c r="I79" s="34" t="s">
        <v>23</v>
      </c>
      <c r="J79" s="74" t="str">
        <f>IF(J12="","",J12)</f>
        <v>14. 7. 2022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ČR - Státní pozemkový úřad</v>
      </c>
      <c r="G81" s="42"/>
      <c r="H81" s="42"/>
      <c r="I81" s="34" t="s">
        <v>31</v>
      </c>
      <c r="J81" s="38" t="str">
        <f>E21</f>
        <v>Ing. Josef Bureš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Ing. Josef Bureš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119</v>
      </c>
      <c r="D84" s="190" t="s">
        <v>56</v>
      </c>
      <c r="E84" s="190" t="s">
        <v>52</v>
      </c>
      <c r="F84" s="190" t="s">
        <v>53</v>
      </c>
      <c r="G84" s="190" t="s">
        <v>120</v>
      </c>
      <c r="H84" s="190" t="s">
        <v>121</v>
      </c>
      <c r="I84" s="190" t="s">
        <v>122</v>
      </c>
      <c r="J84" s="190" t="s">
        <v>106</v>
      </c>
      <c r="K84" s="191" t="s">
        <v>123</v>
      </c>
      <c r="L84" s="192"/>
      <c r="M84" s="94" t="s">
        <v>19</v>
      </c>
      <c r="N84" s="95" t="s">
        <v>41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6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107</v>
      </c>
      <c r="BK85" s="197">
        <f>BK86</f>
        <v>0</v>
      </c>
    </row>
    <row r="86" s="12" customFormat="1" ht="25.92" customHeight="1">
      <c r="A86" s="12"/>
      <c r="B86" s="198"/>
      <c r="C86" s="199"/>
      <c r="D86" s="200" t="s">
        <v>70</v>
      </c>
      <c r="E86" s="201" t="s">
        <v>1160</v>
      </c>
      <c r="F86" s="201" t="s">
        <v>1161</v>
      </c>
      <c r="G86" s="199"/>
      <c r="H86" s="199"/>
      <c r="I86" s="202"/>
      <c r="J86" s="203">
        <f>BK86</f>
        <v>0</v>
      </c>
      <c r="K86" s="199"/>
      <c r="L86" s="204"/>
      <c r="M86" s="205"/>
      <c r="N86" s="206"/>
      <c r="O86" s="206"/>
      <c r="P86" s="207">
        <f>P87+P97+P101+P111</f>
        <v>0</v>
      </c>
      <c r="Q86" s="206"/>
      <c r="R86" s="207">
        <f>R87+R97+R101+R111</f>
        <v>0</v>
      </c>
      <c r="S86" s="206"/>
      <c r="T86" s="208">
        <f>T87+T97+T101+T111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171</v>
      </c>
      <c r="AT86" s="210" t="s">
        <v>70</v>
      </c>
      <c r="AU86" s="210" t="s">
        <v>71</v>
      </c>
      <c r="AY86" s="209" t="s">
        <v>133</v>
      </c>
      <c r="BK86" s="211">
        <f>BK87+BK97+BK101+BK111</f>
        <v>0</v>
      </c>
    </row>
    <row r="87" s="12" customFormat="1" ht="22.8" customHeight="1">
      <c r="A87" s="12"/>
      <c r="B87" s="198"/>
      <c r="C87" s="199"/>
      <c r="D87" s="200" t="s">
        <v>70</v>
      </c>
      <c r="E87" s="212" t="s">
        <v>1162</v>
      </c>
      <c r="F87" s="212" t="s">
        <v>1163</v>
      </c>
      <c r="G87" s="199"/>
      <c r="H87" s="199"/>
      <c r="I87" s="202"/>
      <c r="J87" s="213">
        <f>BK87</f>
        <v>0</v>
      </c>
      <c r="K87" s="199"/>
      <c r="L87" s="204"/>
      <c r="M87" s="205"/>
      <c r="N87" s="206"/>
      <c r="O87" s="206"/>
      <c r="P87" s="207">
        <f>SUM(P88:P96)</f>
        <v>0</v>
      </c>
      <c r="Q87" s="206"/>
      <c r="R87" s="207">
        <f>SUM(R88:R96)</f>
        <v>0</v>
      </c>
      <c r="S87" s="206"/>
      <c r="T87" s="208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171</v>
      </c>
      <c r="AT87" s="210" t="s">
        <v>70</v>
      </c>
      <c r="AU87" s="210" t="s">
        <v>79</v>
      </c>
      <c r="AY87" s="209" t="s">
        <v>133</v>
      </c>
      <c r="BK87" s="211">
        <f>SUM(BK88:BK96)</f>
        <v>0</v>
      </c>
    </row>
    <row r="88" s="2" customFormat="1" ht="16.5" customHeight="1">
      <c r="A88" s="40"/>
      <c r="B88" s="41"/>
      <c r="C88" s="214" t="s">
        <v>79</v>
      </c>
      <c r="D88" s="214" t="s">
        <v>135</v>
      </c>
      <c r="E88" s="215" t="s">
        <v>1164</v>
      </c>
      <c r="F88" s="216" t="s">
        <v>1165</v>
      </c>
      <c r="G88" s="217" t="s">
        <v>1166</v>
      </c>
      <c r="H88" s="218">
        <v>1</v>
      </c>
      <c r="I88" s="219"/>
      <c r="J88" s="220">
        <f>ROUND(I88*H88,2)</f>
        <v>0</v>
      </c>
      <c r="K88" s="216" t="s">
        <v>572</v>
      </c>
      <c r="L88" s="46"/>
      <c r="M88" s="221" t="s">
        <v>19</v>
      </c>
      <c r="N88" s="222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1167</v>
      </c>
      <c r="AT88" s="225" t="s">
        <v>135</v>
      </c>
      <c r="AU88" s="225" t="s">
        <v>81</v>
      </c>
      <c r="AY88" s="19" t="s">
        <v>133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1167</v>
      </c>
      <c r="BM88" s="225" t="s">
        <v>1168</v>
      </c>
    </row>
    <row r="89" s="2" customFormat="1">
      <c r="A89" s="40"/>
      <c r="B89" s="41"/>
      <c r="C89" s="42"/>
      <c r="D89" s="227" t="s">
        <v>142</v>
      </c>
      <c r="E89" s="42"/>
      <c r="F89" s="228" t="s">
        <v>1165</v>
      </c>
      <c r="G89" s="42"/>
      <c r="H89" s="42"/>
      <c r="I89" s="229"/>
      <c r="J89" s="42"/>
      <c r="K89" s="42"/>
      <c r="L89" s="46"/>
      <c r="M89" s="230"/>
      <c r="N89" s="231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81</v>
      </c>
    </row>
    <row r="90" s="2" customFormat="1">
      <c r="A90" s="40"/>
      <c r="B90" s="41"/>
      <c r="C90" s="42"/>
      <c r="D90" s="232" t="s">
        <v>144</v>
      </c>
      <c r="E90" s="42"/>
      <c r="F90" s="233" t="s">
        <v>1169</v>
      </c>
      <c r="G90" s="42"/>
      <c r="H90" s="42"/>
      <c r="I90" s="229"/>
      <c r="J90" s="42"/>
      <c r="K90" s="42"/>
      <c r="L90" s="46"/>
      <c r="M90" s="230"/>
      <c r="N90" s="231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144</v>
      </c>
      <c r="AU90" s="19" t="s">
        <v>81</v>
      </c>
    </row>
    <row r="91" s="2" customFormat="1" ht="16.5" customHeight="1">
      <c r="A91" s="40"/>
      <c r="B91" s="41"/>
      <c r="C91" s="214" t="s">
        <v>81</v>
      </c>
      <c r="D91" s="214" t="s">
        <v>135</v>
      </c>
      <c r="E91" s="215" t="s">
        <v>1170</v>
      </c>
      <c r="F91" s="216" t="s">
        <v>1171</v>
      </c>
      <c r="G91" s="217" t="s">
        <v>1166</v>
      </c>
      <c r="H91" s="218">
        <v>1</v>
      </c>
      <c r="I91" s="219"/>
      <c r="J91" s="220">
        <f>ROUND(I91*H91,2)</f>
        <v>0</v>
      </c>
      <c r="K91" s="216" t="s">
        <v>572</v>
      </c>
      <c r="L91" s="46"/>
      <c r="M91" s="221" t="s">
        <v>19</v>
      </c>
      <c r="N91" s="222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1167</v>
      </c>
      <c r="AT91" s="225" t="s">
        <v>135</v>
      </c>
      <c r="AU91" s="225" t="s">
        <v>81</v>
      </c>
      <c r="AY91" s="19" t="s">
        <v>133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1167</v>
      </c>
      <c r="BM91" s="225" t="s">
        <v>1172</v>
      </c>
    </row>
    <row r="92" s="2" customFormat="1">
      <c r="A92" s="40"/>
      <c r="B92" s="41"/>
      <c r="C92" s="42"/>
      <c r="D92" s="227" t="s">
        <v>142</v>
      </c>
      <c r="E92" s="42"/>
      <c r="F92" s="228" t="s">
        <v>1171</v>
      </c>
      <c r="G92" s="42"/>
      <c r="H92" s="42"/>
      <c r="I92" s="229"/>
      <c r="J92" s="42"/>
      <c r="K92" s="42"/>
      <c r="L92" s="46"/>
      <c r="M92" s="230"/>
      <c r="N92" s="231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81</v>
      </c>
    </row>
    <row r="93" s="2" customFormat="1">
      <c r="A93" s="40"/>
      <c r="B93" s="41"/>
      <c r="C93" s="42"/>
      <c r="D93" s="232" t="s">
        <v>144</v>
      </c>
      <c r="E93" s="42"/>
      <c r="F93" s="233" t="s">
        <v>1173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144</v>
      </c>
      <c r="AU93" s="19" t="s">
        <v>81</v>
      </c>
    </row>
    <row r="94" s="2" customFormat="1" ht="16.5" customHeight="1">
      <c r="A94" s="40"/>
      <c r="B94" s="41"/>
      <c r="C94" s="214" t="s">
        <v>157</v>
      </c>
      <c r="D94" s="214" t="s">
        <v>135</v>
      </c>
      <c r="E94" s="215" t="s">
        <v>1174</v>
      </c>
      <c r="F94" s="216" t="s">
        <v>1175</v>
      </c>
      <c r="G94" s="217" t="s">
        <v>1166</v>
      </c>
      <c r="H94" s="218">
        <v>1</v>
      </c>
      <c r="I94" s="219"/>
      <c r="J94" s="220">
        <f>ROUND(I94*H94,2)</f>
        <v>0</v>
      </c>
      <c r="K94" s="216" t="s">
        <v>572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1167</v>
      </c>
      <c r="AT94" s="225" t="s">
        <v>135</v>
      </c>
      <c r="AU94" s="225" t="s">
        <v>81</v>
      </c>
      <c r="AY94" s="19" t="s">
        <v>133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1167</v>
      </c>
      <c r="BM94" s="225" t="s">
        <v>1176</v>
      </c>
    </row>
    <row r="95" s="2" customFormat="1">
      <c r="A95" s="40"/>
      <c r="B95" s="41"/>
      <c r="C95" s="42"/>
      <c r="D95" s="227" t="s">
        <v>142</v>
      </c>
      <c r="E95" s="42"/>
      <c r="F95" s="228" t="s">
        <v>1175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81</v>
      </c>
    </row>
    <row r="96" s="2" customFormat="1">
      <c r="A96" s="40"/>
      <c r="B96" s="41"/>
      <c r="C96" s="42"/>
      <c r="D96" s="232" t="s">
        <v>144</v>
      </c>
      <c r="E96" s="42"/>
      <c r="F96" s="233" t="s">
        <v>1177</v>
      </c>
      <c r="G96" s="42"/>
      <c r="H96" s="42"/>
      <c r="I96" s="229"/>
      <c r="J96" s="42"/>
      <c r="K96" s="42"/>
      <c r="L96" s="46"/>
      <c r="M96" s="230"/>
      <c r="N96" s="231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144</v>
      </c>
      <c r="AU96" s="19" t="s">
        <v>81</v>
      </c>
    </row>
    <row r="97" s="12" customFormat="1" ht="22.8" customHeight="1">
      <c r="A97" s="12"/>
      <c r="B97" s="198"/>
      <c r="C97" s="199"/>
      <c r="D97" s="200" t="s">
        <v>70</v>
      </c>
      <c r="E97" s="212" t="s">
        <v>1178</v>
      </c>
      <c r="F97" s="212" t="s">
        <v>1179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SUM(P98:P100)</f>
        <v>0</v>
      </c>
      <c r="Q97" s="206"/>
      <c r="R97" s="207">
        <f>SUM(R98:R100)</f>
        <v>0</v>
      </c>
      <c r="S97" s="206"/>
      <c r="T97" s="208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171</v>
      </c>
      <c r="AT97" s="210" t="s">
        <v>70</v>
      </c>
      <c r="AU97" s="210" t="s">
        <v>79</v>
      </c>
      <c r="AY97" s="209" t="s">
        <v>133</v>
      </c>
      <c r="BK97" s="211">
        <f>SUM(BK98:BK100)</f>
        <v>0</v>
      </c>
    </row>
    <row r="98" s="2" customFormat="1" ht="16.5" customHeight="1">
      <c r="A98" s="40"/>
      <c r="B98" s="41"/>
      <c r="C98" s="214" t="s">
        <v>140</v>
      </c>
      <c r="D98" s="214" t="s">
        <v>135</v>
      </c>
      <c r="E98" s="215" t="s">
        <v>1180</v>
      </c>
      <c r="F98" s="216" t="s">
        <v>1179</v>
      </c>
      <c r="G98" s="217" t="s">
        <v>1166</v>
      </c>
      <c r="H98" s="218">
        <v>1</v>
      </c>
      <c r="I98" s="219"/>
      <c r="J98" s="220">
        <f>ROUND(I98*H98,2)</f>
        <v>0</v>
      </c>
      <c r="K98" s="216" t="s">
        <v>572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1167</v>
      </c>
      <c r="AT98" s="225" t="s">
        <v>135</v>
      </c>
      <c r="AU98" s="225" t="s">
        <v>81</v>
      </c>
      <c r="AY98" s="19" t="s">
        <v>133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1167</v>
      </c>
      <c r="BM98" s="225" t="s">
        <v>1181</v>
      </c>
    </row>
    <row r="99" s="2" customFormat="1">
      <c r="A99" s="40"/>
      <c r="B99" s="41"/>
      <c r="C99" s="42"/>
      <c r="D99" s="227" t="s">
        <v>142</v>
      </c>
      <c r="E99" s="42"/>
      <c r="F99" s="228" t="s">
        <v>1179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81</v>
      </c>
    </row>
    <row r="100" s="2" customFormat="1">
      <c r="A100" s="40"/>
      <c r="B100" s="41"/>
      <c r="C100" s="42"/>
      <c r="D100" s="232" t="s">
        <v>144</v>
      </c>
      <c r="E100" s="42"/>
      <c r="F100" s="233" t="s">
        <v>1182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144</v>
      </c>
      <c r="AU100" s="19" t="s">
        <v>81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1183</v>
      </c>
      <c r="F101" s="212" t="s">
        <v>1184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SUM(P102:P110)</f>
        <v>0</v>
      </c>
      <c r="Q101" s="206"/>
      <c r="R101" s="207">
        <f>SUM(R102:R110)</f>
        <v>0</v>
      </c>
      <c r="S101" s="206"/>
      <c r="T101" s="208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171</v>
      </c>
      <c r="AT101" s="210" t="s">
        <v>70</v>
      </c>
      <c r="AU101" s="210" t="s">
        <v>79</v>
      </c>
      <c r="AY101" s="209" t="s">
        <v>133</v>
      </c>
      <c r="BK101" s="211">
        <f>SUM(BK102:BK110)</f>
        <v>0</v>
      </c>
    </row>
    <row r="102" s="2" customFormat="1" ht="16.5" customHeight="1">
      <c r="A102" s="40"/>
      <c r="B102" s="41"/>
      <c r="C102" s="214" t="s">
        <v>171</v>
      </c>
      <c r="D102" s="214" t="s">
        <v>135</v>
      </c>
      <c r="E102" s="215" t="s">
        <v>1185</v>
      </c>
      <c r="F102" s="216" t="s">
        <v>1184</v>
      </c>
      <c r="G102" s="217" t="s">
        <v>1166</v>
      </c>
      <c r="H102" s="218">
        <v>1</v>
      </c>
      <c r="I102" s="219"/>
      <c r="J102" s="220">
        <f>ROUND(I102*H102,2)</f>
        <v>0</v>
      </c>
      <c r="K102" s="216" t="s">
        <v>572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1167</v>
      </c>
      <c r="AT102" s="225" t="s">
        <v>135</v>
      </c>
      <c r="AU102" s="225" t="s">
        <v>81</v>
      </c>
      <c r="AY102" s="19" t="s">
        <v>133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1167</v>
      </c>
      <c r="BM102" s="225" t="s">
        <v>1186</v>
      </c>
    </row>
    <row r="103" s="2" customFormat="1">
      <c r="A103" s="40"/>
      <c r="B103" s="41"/>
      <c r="C103" s="42"/>
      <c r="D103" s="227" t="s">
        <v>142</v>
      </c>
      <c r="E103" s="42"/>
      <c r="F103" s="228" t="s">
        <v>1184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81</v>
      </c>
    </row>
    <row r="104" s="2" customFormat="1">
      <c r="A104" s="40"/>
      <c r="B104" s="41"/>
      <c r="C104" s="42"/>
      <c r="D104" s="232" t="s">
        <v>144</v>
      </c>
      <c r="E104" s="42"/>
      <c r="F104" s="233" t="s">
        <v>1187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144</v>
      </c>
      <c r="AU104" s="19" t="s">
        <v>81</v>
      </c>
    </row>
    <row r="105" s="2" customFormat="1" ht="16.5" customHeight="1">
      <c r="A105" s="40"/>
      <c r="B105" s="41"/>
      <c r="C105" s="214" t="s">
        <v>179</v>
      </c>
      <c r="D105" s="214" t="s">
        <v>135</v>
      </c>
      <c r="E105" s="215" t="s">
        <v>1188</v>
      </c>
      <c r="F105" s="216" t="s">
        <v>1189</v>
      </c>
      <c r="G105" s="217" t="s">
        <v>1166</v>
      </c>
      <c r="H105" s="218">
        <v>1</v>
      </c>
      <c r="I105" s="219"/>
      <c r="J105" s="220">
        <f>ROUND(I105*H105,2)</f>
        <v>0</v>
      </c>
      <c r="K105" s="216" t="s">
        <v>572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1167</v>
      </c>
      <c r="AT105" s="225" t="s">
        <v>135</v>
      </c>
      <c r="AU105" s="225" t="s">
        <v>81</v>
      </c>
      <c r="AY105" s="19" t="s">
        <v>133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1167</v>
      </c>
      <c r="BM105" s="225" t="s">
        <v>1190</v>
      </c>
    </row>
    <row r="106" s="2" customFormat="1">
      <c r="A106" s="40"/>
      <c r="B106" s="41"/>
      <c r="C106" s="42"/>
      <c r="D106" s="227" t="s">
        <v>142</v>
      </c>
      <c r="E106" s="42"/>
      <c r="F106" s="228" t="s">
        <v>1189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81</v>
      </c>
    </row>
    <row r="107" s="2" customFormat="1">
      <c r="A107" s="40"/>
      <c r="B107" s="41"/>
      <c r="C107" s="42"/>
      <c r="D107" s="232" t="s">
        <v>144</v>
      </c>
      <c r="E107" s="42"/>
      <c r="F107" s="233" t="s">
        <v>1191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144</v>
      </c>
      <c r="AU107" s="19" t="s">
        <v>81</v>
      </c>
    </row>
    <row r="108" s="2" customFormat="1" ht="16.5" customHeight="1">
      <c r="A108" s="40"/>
      <c r="B108" s="41"/>
      <c r="C108" s="214" t="s">
        <v>185</v>
      </c>
      <c r="D108" s="214" t="s">
        <v>135</v>
      </c>
      <c r="E108" s="215" t="s">
        <v>1192</v>
      </c>
      <c r="F108" s="216" t="s">
        <v>1193</v>
      </c>
      <c r="G108" s="217" t="s">
        <v>1166</v>
      </c>
      <c r="H108" s="218">
        <v>1</v>
      </c>
      <c r="I108" s="219"/>
      <c r="J108" s="220">
        <f>ROUND(I108*H108,2)</f>
        <v>0</v>
      </c>
      <c r="K108" s="216" t="s">
        <v>572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1167</v>
      </c>
      <c r="AT108" s="225" t="s">
        <v>135</v>
      </c>
      <c r="AU108" s="225" t="s">
        <v>81</v>
      </c>
      <c r="AY108" s="19" t="s">
        <v>133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1167</v>
      </c>
      <c r="BM108" s="225" t="s">
        <v>1194</v>
      </c>
    </row>
    <row r="109" s="2" customFormat="1">
      <c r="A109" s="40"/>
      <c r="B109" s="41"/>
      <c r="C109" s="42"/>
      <c r="D109" s="227" t="s">
        <v>142</v>
      </c>
      <c r="E109" s="42"/>
      <c r="F109" s="228" t="s">
        <v>1193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81</v>
      </c>
    </row>
    <row r="110" s="2" customFormat="1">
      <c r="A110" s="40"/>
      <c r="B110" s="41"/>
      <c r="C110" s="42"/>
      <c r="D110" s="232" t="s">
        <v>144</v>
      </c>
      <c r="E110" s="42"/>
      <c r="F110" s="233" t="s">
        <v>1195</v>
      </c>
      <c r="G110" s="42"/>
      <c r="H110" s="42"/>
      <c r="I110" s="229"/>
      <c r="J110" s="42"/>
      <c r="K110" s="42"/>
      <c r="L110" s="46"/>
      <c r="M110" s="230"/>
      <c r="N110" s="231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144</v>
      </c>
      <c r="AU110" s="19" t="s">
        <v>81</v>
      </c>
    </row>
    <row r="111" s="12" customFormat="1" ht="22.8" customHeight="1">
      <c r="A111" s="12"/>
      <c r="B111" s="198"/>
      <c r="C111" s="199"/>
      <c r="D111" s="200" t="s">
        <v>70</v>
      </c>
      <c r="E111" s="212" t="s">
        <v>1196</v>
      </c>
      <c r="F111" s="212" t="s">
        <v>1197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P112+SUM(P113:P118)</f>
        <v>0</v>
      </c>
      <c r="Q111" s="206"/>
      <c r="R111" s="207">
        <f>R112+SUM(R113:R118)</f>
        <v>0</v>
      </c>
      <c r="S111" s="206"/>
      <c r="T111" s="208">
        <f>T112+SUM(T113:T118)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171</v>
      </c>
      <c r="AT111" s="210" t="s">
        <v>70</v>
      </c>
      <c r="AU111" s="210" t="s">
        <v>79</v>
      </c>
      <c r="AY111" s="209" t="s">
        <v>133</v>
      </c>
      <c r="BK111" s="211">
        <f>BK112+SUM(BK113:BK118)</f>
        <v>0</v>
      </c>
    </row>
    <row r="112" s="2" customFormat="1" ht="16.5" customHeight="1">
      <c r="A112" s="40"/>
      <c r="B112" s="41"/>
      <c r="C112" s="214" t="s">
        <v>192</v>
      </c>
      <c r="D112" s="214" t="s">
        <v>135</v>
      </c>
      <c r="E112" s="215" t="s">
        <v>1198</v>
      </c>
      <c r="F112" s="216" t="s">
        <v>1197</v>
      </c>
      <c r="G112" s="217" t="s">
        <v>1166</v>
      </c>
      <c r="H112" s="218">
        <v>1</v>
      </c>
      <c r="I112" s="219"/>
      <c r="J112" s="220">
        <f>ROUND(I112*H112,2)</f>
        <v>0</v>
      </c>
      <c r="K112" s="216" t="s">
        <v>572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1167</v>
      </c>
      <c r="AT112" s="225" t="s">
        <v>135</v>
      </c>
      <c r="AU112" s="225" t="s">
        <v>81</v>
      </c>
      <c r="AY112" s="19" t="s">
        <v>133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1167</v>
      </c>
      <c r="BM112" s="225" t="s">
        <v>1199</v>
      </c>
    </row>
    <row r="113" s="2" customFormat="1">
      <c r="A113" s="40"/>
      <c r="B113" s="41"/>
      <c r="C113" s="42"/>
      <c r="D113" s="227" t="s">
        <v>142</v>
      </c>
      <c r="E113" s="42"/>
      <c r="F113" s="228" t="s">
        <v>1197</v>
      </c>
      <c r="G113" s="42"/>
      <c r="H113" s="42"/>
      <c r="I113" s="229"/>
      <c r="J113" s="42"/>
      <c r="K113" s="42"/>
      <c r="L113" s="46"/>
      <c r="M113" s="230"/>
      <c r="N113" s="231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81</v>
      </c>
    </row>
    <row r="114" s="2" customFormat="1">
      <c r="A114" s="40"/>
      <c r="B114" s="41"/>
      <c r="C114" s="42"/>
      <c r="D114" s="232" t="s">
        <v>144</v>
      </c>
      <c r="E114" s="42"/>
      <c r="F114" s="233" t="s">
        <v>1200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81</v>
      </c>
    </row>
    <row r="115" s="2" customFormat="1" ht="16.5" customHeight="1">
      <c r="A115" s="40"/>
      <c r="B115" s="41"/>
      <c r="C115" s="214" t="s">
        <v>198</v>
      </c>
      <c r="D115" s="214" t="s">
        <v>135</v>
      </c>
      <c r="E115" s="215" t="s">
        <v>1201</v>
      </c>
      <c r="F115" s="216" t="s">
        <v>1202</v>
      </c>
      <c r="G115" s="217" t="s">
        <v>1050</v>
      </c>
      <c r="H115" s="218">
        <v>18</v>
      </c>
      <c r="I115" s="219"/>
      <c r="J115" s="220">
        <f>ROUND(I115*H115,2)</f>
        <v>0</v>
      </c>
      <c r="K115" s="216" t="s">
        <v>572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1167</v>
      </c>
      <c r="AT115" s="225" t="s">
        <v>135</v>
      </c>
      <c r="AU115" s="225" t="s">
        <v>81</v>
      </c>
      <c r="AY115" s="19" t="s">
        <v>133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1167</v>
      </c>
      <c r="BM115" s="225" t="s">
        <v>1203</v>
      </c>
    </row>
    <row r="116" s="2" customFormat="1">
      <c r="A116" s="40"/>
      <c r="B116" s="41"/>
      <c r="C116" s="42"/>
      <c r="D116" s="227" t="s">
        <v>142</v>
      </c>
      <c r="E116" s="42"/>
      <c r="F116" s="228" t="s">
        <v>1202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142</v>
      </c>
      <c r="AU116" s="19" t="s">
        <v>81</v>
      </c>
    </row>
    <row r="117" s="2" customFormat="1">
      <c r="A117" s="40"/>
      <c r="B117" s="41"/>
      <c r="C117" s="42"/>
      <c r="D117" s="232" t="s">
        <v>144</v>
      </c>
      <c r="E117" s="42"/>
      <c r="F117" s="233" t="s">
        <v>1204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144</v>
      </c>
      <c r="AU117" s="19" t="s">
        <v>81</v>
      </c>
    </row>
    <row r="118" s="12" customFormat="1" ht="20.88" customHeight="1">
      <c r="A118" s="12"/>
      <c r="B118" s="198"/>
      <c r="C118" s="199"/>
      <c r="D118" s="200" t="s">
        <v>70</v>
      </c>
      <c r="E118" s="212" t="s">
        <v>1205</v>
      </c>
      <c r="F118" s="212" t="s">
        <v>1206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SUM(P119:P122)</f>
        <v>0</v>
      </c>
      <c r="Q118" s="206"/>
      <c r="R118" s="207">
        <f>SUM(R119:R122)</f>
        <v>0</v>
      </c>
      <c r="S118" s="206"/>
      <c r="T118" s="208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171</v>
      </c>
      <c r="AT118" s="210" t="s">
        <v>70</v>
      </c>
      <c r="AU118" s="210" t="s">
        <v>81</v>
      </c>
      <c r="AY118" s="209" t="s">
        <v>133</v>
      </c>
      <c r="BK118" s="211">
        <f>SUM(BK119:BK122)</f>
        <v>0</v>
      </c>
    </row>
    <row r="119" s="2" customFormat="1" ht="16.5" customHeight="1">
      <c r="A119" s="40"/>
      <c r="B119" s="41"/>
      <c r="C119" s="214" t="s">
        <v>204</v>
      </c>
      <c r="D119" s="214" t="s">
        <v>135</v>
      </c>
      <c r="E119" s="215" t="s">
        <v>1207</v>
      </c>
      <c r="F119" s="216" t="s">
        <v>1208</v>
      </c>
      <c r="G119" s="217" t="s">
        <v>1166</v>
      </c>
      <c r="H119" s="218">
        <v>1</v>
      </c>
      <c r="I119" s="219"/>
      <c r="J119" s="220">
        <f>ROUND(I119*H119,2)</f>
        <v>0</v>
      </c>
      <c r="K119" s="216" t="s">
        <v>572</v>
      </c>
      <c r="L119" s="46"/>
      <c r="M119" s="221" t="s">
        <v>19</v>
      </c>
      <c r="N119" s="222" t="s">
        <v>42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1167</v>
      </c>
      <c r="AT119" s="225" t="s">
        <v>135</v>
      </c>
      <c r="AU119" s="225" t="s">
        <v>157</v>
      </c>
      <c r="AY119" s="19" t="s">
        <v>133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1167</v>
      </c>
      <c r="BM119" s="225" t="s">
        <v>1209</v>
      </c>
    </row>
    <row r="120" s="2" customFormat="1">
      <c r="A120" s="40"/>
      <c r="B120" s="41"/>
      <c r="C120" s="42"/>
      <c r="D120" s="227" t="s">
        <v>142</v>
      </c>
      <c r="E120" s="42"/>
      <c r="F120" s="228" t="s">
        <v>1208</v>
      </c>
      <c r="G120" s="42"/>
      <c r="H120" s="42"/>
      <c r="I120" s="229"/>
      <c r="J120" s="42"/>
      <c r="K120" s="42"/>
      <c r="L120" s="46"/>
      <c r="M120" s="230"/>
      <c r="N120" s="231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142</v>
      </c>
      <c r="AU120" s="19" t="s">
        <v>157</v>
      </c>
    </row>
    <row r="121" s="2" customFormat="1">
      <c r="A121" s="40"/>
      <c r="B121" s="41"/>
      <c r="C121" s="42"/>
      <c r="D121" s="232" t="s">
        <v>144</v>
      </c>
      <c r="E121" s="42"/>
      <c r="F121" s="233" t="s">
        <v>1210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144</v>
      </c>
      <c r="AU121" s="19" t="s">
        <v>157</v>
      </c>
    </row>
    <row r="122" s="2" customFormat="1">
      <c r="A122" s="40"/>
      <c r="B122" s="41"/>
      <c r="C122" s="42"/>
      <c r="D122" s="227" t="s">
        <v>146</v>
      </c>
      <c r="E122" s="42"/>
      <c r="F122" s="234" t="s">
        <v>1211</v>
      </c>
      <c r="G122" s="42"/>
      <c r="H122" s="42"/>
      <c r="I122" s="229"/>
      <c r="J122" s="42"/>
      <c r="K122" s="42"/>
      <c r="L122" s="46"/>
      <c r="M122" s="277"/>
      <c r="N122" s="278"/>
      <c r="O122" s="279"/>
      <c r="P122" s="279"/>
      <c r="Q122" s="279"/>
      <c r="R122" s="279"/>
      <c r="S122" s="279"/>
      <c r="T122" s="28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146</v>
      </c>
      <c r="AU122" s="19" t="s">
        <v>157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EuP30J09qRU20LHr1sMM9opBbxA80VY/lli0y+22OEVSyXURBKu185pgKb1ILfd6/JCM2Ygd0VzWlJVTk+rR8A==" hashValue="z/bqZeK6tA1phNjlPNdJKu+w7inD8r67XypQWD2/OUikwmbZmhKpZCLe/ro/Yi6y/Ucwyrens578P+tns3BdVQ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1/011314000"/>
    <hyperlink ref="F93" r:id="rId2" display="https://podminky.urs.cz/item/CS_URS_2022_01/012203000"/>
    <hyperlink ref="F96" r:id="rId3" display="https://podminky.urs.cz/item/CS_URS_2022_01/013254000"/>
    <hyperlink ref="F100" r:id="rId4" display="https://podminky.urs.cz/item/CS_URS_2022_01/020001000"/>
    <hyperlink ref="F104" r:id="rId5" display="https://podminky.urs.cz/item/CS_URS_2022_01/030001000"/>
    <hyperlink ref="F107" r:id="rId6" display="https://podminky.urs.cz/item/CS_URS_2022_01/034303000"/>
    <hyperlink ref="F110" r:id="rId7" display="https://podminky.urs.cz/item/CS_URS_2022_01/034503000"/>
    <hyperlink ref="F114" r:id="rId8" display="https://podminky.urs.cz/item/CS_URS_2022_01/040001000"/>
    <hyperlink ref="F117" r:id="rId9" display="https://podminky.urs.cz/item/CS_URS_2022_01/043134000"/>
    <hyperlink ref="F121" r:id="rId10" display="https://podminky.urs.cz/item/CS_URS_2022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2" customWidth="1"/>
    <col min="2" max="2" width="1.667969" style="292" customWidth="1"/>
    <col min="3" max="4" width="5" style="292" customWidth="1"/>
    <col min="5" max="5" width="11.66016" style="292" customWidth="1"/>
    <col min="6" max="6" width="9.160156" style="292" customWidth="1"/>
    <col min="7" max="7" width="5" style="292" customWidth="1"/>
    <col min="8" max="8" width="77.83203" style="292" customWidth="1"/>
    <col min="9" max="10" width="20" style="292" customWidth="1"/>
    <col min="11" max="11" width="1.667969" style="292" customWidth="1"/>
  </cols>
  <sheetData>
    <row r="1" s="1" customFormat="1" ht="37.5" customHeight="1"/>
    <row r="2" s="1" customFormat="1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7" customFormat="1" ht="45" customHeight="1">
      <c r="B3" s="296"/>
      <c r="C3" s="297" t="s">
        <v>1212</v>
      </c>
      <c r="D3" s="297"/>
      <c r="E3" s="297"/>
      <c r="F3" s="297"/>
      <c r="G3" s="297"/>
      <c r="H3" s="297"/>
      <c r="I3" s="297"/>
      <c r="J3" s="297"/>
      <c r="K3" s="298"/>
    </row>
    <row r="4" s="1" customFormat="1" ht="25.5" customHeight="1">
      <c r="B4" s="299"/>
      <c r="C4" s="300" t="s">
        <v>1213</v>
      </c>
      <c r="D4" s="300"/>
      <c r="E4" s="300"/>
      <c r="F4" s="300"/>
      <c r="G4" s="300"/>
      <c r="H4" s="300"/>
      <c r="I4" s="300"/>
      <c r="J4" s="300"/>
      <c r="K4" s="301"/>
    </row>
    <row r="5" s="1" customFormat="1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s="1" customFormat="1" ht="15" customHeight="1">
      <c r="B6" s="299"/>
      <c r="C6" s="303" t="s">
        <v>1214</v>
      </c>
      <c r="D6" s="303"/>
      <c r="E6" s="303"/>
      <c r="F6" s="303"/>
      <c r="G6" s="303"/>
      <c r="H6" s="303"/>
      <c r="I6" s="303"/>
      <c r="J6" s="303"/>
      <c r="K6" s="301"/>
    </row>
    <row r="7" s="1" customFormat="1" ht="15" customHeight="1">
      <c r="B7" s="304"/>
      <c r="C7" s="303" t="s">
        <v>1215</v>
      </c>
      <c r="D7" s="303"/>
      <c r="E7" s="303"/>
      <c r="F7" s="303"/>
      <c r="G7" s="303"/>
      <c r="H7" s="303"/>
      <c r="I7" s="303"/>
      <c r="J7" s="303"/>
      <c r="K7" s="301"/>
    </row>
    <row r="8" s="1" customFormat="1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s="1" customFormat="1" ht="15" customHeight="1">
      <c r="B9" s="304"/>
      <c r="C9" s="303" t="s">
        <v>1216</v>
      </c>
      <c r="D9" s="303"/>
      <c r="E9" s="303"/>
      <c r="F9" s="303"/>
      <c r="G9" s="303"/>
      <c r="H9" s="303"/>
      <c r="I9" s="303"/>
      <c r="J9" s="303"/>
      <c r="K9" s="301"/>
    </row>
    <row r="10" s="1" customFormat="1" ht="15" customHeight="1">
      <c r="B10" s="304"/>
      <c r="C10" s="303"/>
      <c r="D10" s="303" t="s">
        <v>1217</v>
      </c>
      <c r="E10" s="303"/>
      <c r="F10" s="303"/>
      <c r="G10" s="303"/>
      <c r="H10" s="303"/>
      <c r="I10" s="303"/>
      <c r="J10" s="303"/>
      <c r="K10" s="301"/>
    </row>
    <row r="11" s="1" customFormat="1" ht="15" customHeight="1">
      <c r="B11" s="304"/>
      <c r="C11" s="305"/>
      <c r="D11" s="303" t="s">
        <v>1218</v>
      </c>
      <c r="E11" s="303"/>
      <c r="F11" s="303"/>
      <c r="G11" s="303"/>
      <c r="H11" s="303"/>
      <c r="I11" s="303"/>
      <c r="J11" s="303"/>
      <c r="K11" s="301"/>
    </row>
    <row r="12" s="1" customFormat="1" ht="15" customHeight="1">
      <c r="B12" s="304"/>
      <c r="C12" s="305"/>
      <c r="D12" s="303"/>
      <c r="E12" s="303"/>
      <c r="F12" s="303"/>
      <c r="G12" s="303"/>
      <c r="H12" s="303"/>
      <c r="I12" s="303"/>
      <c r="J12" s="303"/>
      <c r="K12" s="301"/>
    </row>
    <row r="13" s="1" customFormat="1" ht="15" customHeight="1">
      <c r="B13" s="304"/>
      <c r="C13" s="305"/>
      <c r="D13" s="306" t="s">
        <v>1219</v>
      </c>
      <c r="E13" s="303"/>
      <c r="F13" s="303"/>
      <c r="G13" s="303"/>
      <c r="H13" s="303"/>
      <c r="I13" s="303"/>
      <c r="J13" s="303"/>
      <c r="K13" s="301"/>
    </row>
    <row r="14" s="1" customFormat="1" ht="12.75" customHeight="1">
      <c r="B14" s="304"/>
      <c r="C14" s="305"/>
      <c r="D14" s="305"/>
      <c r="E14" s="305"/>
      <c r="F14" s="305"/>
      <c r="G14" s="305"/>
      <c r="H14" s="305"/>
      <c r="I14" s="305"/>
      <c r="J14" s="305"/>
      <c r="K14" s="301"/>
    </row>
    <row r="15" s="1" customFormat="1" ht="15" customHeight="1">
      <c r="B15" s="304"/>
      <c r="C15" s="305"/>
      <c r="D15" s="303" t="s">
        <v>1220</v>
      </c>
      <c r="E15" s="303"/>
      <c r="F15" s="303"/>
      <c r="G15" s="303"/>
      <c r="H15" s="303"/>
      <c r="I15" s="303"/>
      <c r="J15" s="303"/>
      <c r="K15" s="301"/>
    </row>
    <row r="16" s="1" customFormat="1" ht="15" customHeight="1">
      <c r="B16" s="304"/>
      <c r="C16" s="305"/>
      <c r="D16" s="303" t="s">
        <v>1221</v>
      </c>
      <c r="E16" s="303"/>
      <c r="F16" s="303"/>
      <c r="G16" s="303"/>
      <c r="H16" s="303"/>
      <c r="I16" s="303"/>
      <c r="J16" s="303"/>
      <c r="K16" s="301"/>
    </row>
    <row r="17" s="1" customFormat="1" ht="15" customHeight="1">
      <c r="B17" s="304"/>
      <c r="C17" s="305"/>
      <c r="D17" s="303" t="s">
        <v>1222</v>
      </c>
      <c r="E17" s="303"/>
      <c r="F17" s="303"/>
      <c r="G17" s="303"/>
      <c r="H17" s="303"/>
      <c r="I17" s="303"/>
      <c r="J17" s="303"/>
      <c r="K17" s="301"/>
    </row>
    <row r="18" s="1" customFormat="1" ht="15" customHeight="1">
      <c r="B18" s="304"/>
      <c r="C18" s="305"/>
      <c r="D18" s="305"/>
      <c r="E18" s="307" t="s">
        <v>78</v>
      </c>
      <c r="F18" s="303" t="s">
        <v>1223</v>
      </c>
      <c r="G18" s="303"/>
      <c r="H18" s="303"/>
      <c r="I18" s="303"/>
      <c r="J18" s="303"/>
      <c r="K18" s="301"/>
    </row>
    <row r="19" s="1" customFormat="1" ht="15" customHeight="1">
      <c r="B19" s="304"/>
      <c r="C19" s="305"/>
      <c r="D19" s="305"/>
      <c r="E19" s="307" t="s">
        <v>1224</v>
      </c>
      <c r="F19" s="303" t="s">
        <v>1225</v>
      </c>
      <c r="G19" s="303"/>
      <c r="H19" s="303"/>
      <c r="I19" s="303"/>
      <c r="J19" s="303"/>
      <c r="K19" s="301"/>
    </row>
    <row r="20" s="1" customFormat="1" ht="15" customHeight="1">
      <c r="B20" s="304"/>
      <c r="C20" s="305"/>
      <c r="D20" s="305"/>
      <c r="E20" s="307" t="s">
        <v>1226</v>
      </c>
      <c r="F20" s="303" t="s">
        <v>1227</v>
      </c>
      <c r="G20" s="303"/>
      <c r="H20" s="303"/>
      <c r="I20" s="303"/>
      <c r="J20" s="303"/>
      <c r="K20" s="301"/>
    </row>
    <row r="21" s="1" customFormat="1" ht="15" customHeight="1">
      <c r="B21" s="304"/>
      <c r="C21" s="305"/>
      <c r="D21" s="305"/>
      <c r="E21" s="307" t="s">
        <v>1228</v>
      </c>
      <c r="F21" s="303" t="s">
        <v>1229</v>
      </c>
      <c r="G21" s="303"/>
      <c r="H21" s="303"/>
      <c r="I21" s="303"/>
      <c r="J21" s="303"/>
      <c r="K21" s="301"/>
    </row>
    <row r="22" s="1" customFormat="1" ht="15" customHeight="1">
      <c r="B22" s="304"/>
      <c r="C22" s="305"/>
      <c r="D22" s="305"/>
      <c r="E22" s="307" t="s">
        <v>1230</v>
      </c>
      <c r="F22" s="303" t="s">
        <v>1231</v>
      </c>
      <c r="G22" s="303"/>
      <c r="H22" s="303"/>
      <c r="I22" s="303"/>
      <c r="J22" s="303"/>
      <c r="K22" s="301"/>
    </row>
    <row r="23" s="1" customFormat="1" ht="15" customHeight="1">
      <c r="B23" s="304"/>
      <c r="C23" s="305"/>
      <c r="D23" s="305"/>
      <c r="E23" s="307" t="s">
        <v>87</v>
      </c>
      <c r="F23" s="303" t="s">
        <v>1232</v>
      </c>
      <c r="G23" s="303"/>
      <c r="H23" s="303"/>
      <c r="I23" s="303"/>
      <c r="J23" s="303"/>
      <c r="K23" s="301"/>
    </row>
    <row r="24" s="1" customFormat="1" ht="12.75" customHeight="1">
      <c r="B24" s="304"/>
      <c r="C24" s="305"/>
      <c r="D24" s="305"/>
      <c r="E24" s="305"/>
      <c r="F24" s="305"/>
      <c r="G24" s="305"/>
      <c r="H24" s="305"/>
      <c r="I24" s="305"/>
      <c r="J24" s="305"/>
      <c r="K24" s="301"/>
    </row>
    <row r="25" s="1" customFormat="1" ht="15" customHeight="1">
      <c r="B25" s="304"/>
      <c r="C25" s="303" t="s">
        <v>1233</v>
      </c>
      <c r="D25" s="303"/>
      <c r="E25" s="303"/>
      <c r="F25" s="303"/>
      <c r="G25" s="303"/>
      <c r="H25" s="303"/>
      <c r="I25" s="303"/>
      <c r="J25" s="303"/>
      <c r="K25" s="301"/>
    </row>
    <row r="26" s="1" customFormat="1" ht="15" customHeight="1">
      <c r="B26" s="304"/>
      <c r="C26" s="303" t="s">
        <v>1234</v>
      </c>
      <c r="D26" s="303"/>
      <c r="E26" s="303"/>
      <c r="F26" s="303"/>
      <c r="G26" s="303"/>
      <c r="H26" s="303"/>
      <c r="I26" s="303"/>
      <c r="J26" s="303"/>
      <c r="K26" s="301"/>
    </row>
    <row r="27" s="1" customFormat="1" ht="15" customHeight="1">
      <c r="B27" s="304"/>
      <c r="C27" s="303"/>
      <c r="D27" s="303" t="s">
        <v>1235</v>
      </c>
      <c r="E27" s="303"/>
      <c r="F27" s="303"/>
      <c r="G27" s="303"/>
      <c r="H27" s="303"/>
      <c r="I27" s="303"/>
      <c r="J27" s="303"/>
      <c r="K27" s="301"/>
    </row>
    <row r="28" s="1" customFormat="1" ht="15" customHeight="1">
      <c r="B28" s="304"/>
      <c r="C28" s="305"/>
      <c r="D28" s="303" t="s">
        <v>1236</v>
      </c>
      <c r="E28" s="303"/>
      <c r="F28" s="303"/>
      <c r="G28" s="303"/>
      <c r="H28" s="303"/>
      <c r="I28" s="303"/>
      <c r="J28" s="303"/>
      <c r="K28" s="301"/>
    </row>
    <row r="29" s="1" customFormat="1" ht="12.75" customHeight="1">
      <c r="B29" s="304"/>
      <c r="C29" s="305"/>
      <c r="D29" s="305"/>
      <c r="E29" s="305"/>
      <c r="F29" s="305"/>
      <c r="G29" s="305"/>
      <c r="H29" s="305"/>
      <c r="I29" s="305"/>
      <c r="J29" s="305"/>
      <c r="K29" s="301"/>
    </row>
    <row r="30" s="1" customFormat="1" ht="15" customHeight="1">
      <c r="B30" s="304"/>
      <c r="C30" s="305"/>
      <c r="D30" s="303" t="s">
        <v>1237</v>
      </c>
      <c r="E30" s="303"/>
      <c r="F30" s="303"/>
      <c r="G30" s="303"/>
      <c r="H30" s="303"/>
      <c r="I30" s="303"/>
      <c r="J30" s="303"/>
      <c r="K30" s="301"/>
    </row>
    <row r="31" s="1" customFormat="1" ht="15" customHeight="1">
      <c r="B31" s="304"/>
      <c r="C31" s="305"/>
      <c r="D31" s="303" t="s">
        <v>1238</v>
      </c>
      <c r="E31" s="303"/>
      <c r="F31" s="303"/>
      <c r="G31" s="303"/>
      <c r="H31" s="303"/>
      <c r="I31" s="303"/>
      <c r="J31" s="303"/>
      <c r="K31" s="301"/>
    </row>
    <row r="32" s="1" customFormat="1" ht="12.75" customHeight="1">
      <c r="B32" s="304"/>
      <c r="C32" s="305"/>
      <c r="D32" s="305"/>
      <c r="E32" s="305"/>
      <c r="F32" s="305"/>
      <c r="G32" s="305"/>
      <c r="H32" s="305"/>
      <c r="I32" s="305"/>
      <c r="J32" s="305"/>
      <c r="K32" s="301"/>
    </row>
    <row r="33" s="1" customFormat="1" ht="15" customHeight="1">
      <c r="B33" s="304"/>
      <c r="C33" s="305"/>
      <c r="D33" s="303" t="s">
        <v>1239</v>
      </c>
      <c r="E33" s="303"/>
      <c r="F33" s="303"/>
      <c r="G33" s="303"/>
      <c r="H33" s="303"/>
      <c r="I33" s="303"/>
      <c r="J33" s="303"/>
      <c r="K33" s="301"/>
    </row>
    <row r="34" s="1" customFormat="1" ht="15" customHeight="1">
      <c r="B34" s="304"/>
      <c r="C34" s="305"/>
      <c r="D34" s="303" t="s">
        <v>1240</v>
      </c>
      <c r="E34" s="303"/>
      <c r="F34" s="303"/>
      <c r="G34" s="303"/>
      <c r="H34" s="303"/>
      <c r="I34" s="303"/>
      <c r="J34" s="303"/>
      <c r="K34" s="301"/>
    </row>
    <row r="35" s="1" customFormat="1" ht="15" customHeight="1">
      <c r="B35" s="304"/>
      <c r="C35" s="305"/>
      <c r="D35" s="303" t="s">
        <v>1241</v>
      </c>
      <c r="E35" s="303"/>
      <c r="F35" s="303"/>
      <c r="G35" s="303"/>
      <c r="H35" s="303"/>
      <c r="I35" s="303"/>
      <c r="J35" s="303"/>
      <c r="K35" s="301"/>
    </row>
    <row r="36" s="1" customFormat="1" ht="15" customHeight="1">
      <c r="B36" s="304"/>
      <c r="C36" s="305"/>
      <c r="D36" s="303"/>
      <c r="E36" s="306" t="s">
        <v>119</v>
      </c>
      <c r="F36" s="303"/>
      <c r="G36" s="303" t="s">
        <v>1242</v>
      </c>
      <c r="H36" s="303"/>
      <c r="I36" s="303"/>
      <c r="J36" s="303"/>
      <c r="K36" s="301"/>
    </row>
    <row r="37" s="1" customFormat="1" ht="30.75" customHeight="1">
      <c r="B37" s="304"/>
      <c r="C37" s="305"/>
      <c r="D37" s="303"/>
      <c r="E37" s="306" t="s">
        <v>1243</v>
      </c>
      <c r="F37" s="303"/>
      <c r="G37" s="303" t="s">
        <v>1244</v>
      </c>
      <c r="H37" s="303"/>
      <c r="I37" s="303"/>
      <c r="J37" s="303"/>
      <c r="K37" s="301"/>
    </row>
    <row r="38" s="1" customFormat="1" ht="15" customHeight="1">
      <c r="B38" s="304"/>
      <c r="C38" s="305"/>
      <c r="D38" s="303"/>
      <c r="E38" s="306" t="s">
        <v>52</v>
      </c>
      <c r="F38" s="303"/>
      <c r="G38" s="303" t="s">
        <v>1245</v>
      </c>
      <c r="H38" s="303"/>
      <c r="I38" s="303"/>
      <c r="J38" s="303"/>
      <c r="K38" s="301"/>
    </row>
    <row r="39" s="1" customFormat="1" ht="15" customHeight="1">
      <c r="B39" s="304"/>
      <c r="C39" s="305"/>
      <c r="D39" s="303"/>
      <c r="E39" s="306" t="s">
        <v>53</v>
      </c>
      <c r="F39" s="303"/>
      <c r="G39" s="303" t="s">
        <v>1246</v>
      </c>
      <c r="H39" s="303"/>
      <c r="I39" s="303"/>
      <c r="J39" s="303"/>
      <c r="K39" s="301"/>
    </row>
    <row r="40" s="1" customFormat="1" ht="15" customHeight="1">
      <c r="B40" s="304"/>
      <c r="C40" s="305"/>
      <c r="D40" s="303"/>
      <c r="E40" s="306" t="s">
        <v>120</v>
      </c>
      <c r="F40" s="303"/>
      <c r="G40" s="303" t="s">
        <v>1247</v>
      </c>
      <c r="H40" s="303"/>
      <c r="I40" s="303"/>
      <c r="J40" s="303"/>
      <c r="K40" s="301"/>
    </row>
    <row r="41" s="1" customFormat="1" ht="15" customHeight="1">
      <c r="B41" s="304"/>
      <c r="C41" s="305"/>
      <c r="D41" s="303"/>
      <c r="E41" s="306" t="s">
        <v>121</v>
      </c>
      <c r="F41" s="303"/>
      <c r="G41" s="303" t="s">
        <v>1248</v>
      </c>
      <c r="H41" s="303"/>
      <c r="I41" s="303"/>
      <c r="J41" s="303"/>
      <c r="K41" s="301"/>
    </row>
    <row r="42" s="1" customFormat="1" ht="15" customHeight="1">
      <c r="B42" s="304"/>
      <c r="C42" s="305"/>
      <c r="D42" s="303"/>
      <c r="E42" s="306" t="s">
        <v>1249</v>
      </c>
      <c r="F42" s="303"/>
      <c r="G42" s="303" t="s">
        <v>1250</v>
      </c>
      <c r="H42" s="303"/>
      <c r="I42" s="303"/>
      <c r="J42" s="303"/>
      <c r="K42" s="301"/>
    </row>
    <row r="43" s="1" customFormat="1" ht="15" customHeight="1">
      <c r="B43" s="304"/>
      <c r="C43" s="305"/>
      <c r="D43" s="303"/>
      <c r="E43" s="306"/>
      <c r="F43" s="303"/>
      <c r="G43" s="303" t="s">
        <v>1251</v>
      </c>
      <c r="H43" s="303"/>
      <c r="I43" s="303"/>
      <c r="J43" s="303"/>
      <c r="K43" s="301"/>
    </row>
    <row r="44" s="1" customFormat="1" ht="15" customHeight="1">
      <c r="B44" s="304"/>
      <c r="C44" s="305"/>
      <c r="D44" s="303"/>
      <c r="E44" s="306" t="s">
        <v>1252</v>
      </c>
      <c r="F44" s="303"/>
      <c r="G44" s="303" t="s">
        <v>1253</v>
      </c>
      <c r="H44" s="303"/>
      <c r="I44" s="303"/>
      <c r="J44" s="303"/>
      <c r="K44" s="301"/>
    </row>
    <row r="45" s="1" customFormat="1" ht="15" customHeight="1">
      <c r="B45" s="304"/>
      <c r="C45" s="305"/>
      <c r="D45" s="303"/>
      <c r="E45" s="306" t="s">
        <v>123</v>
      </c>
      <c r="F45" s="303"/>
      <c r="G45" s="303" t="s">
        <v>1254</v>
      </c>
      <c r="H45" s="303"/>
      <c r="I45" s="303"/>
      <c r="J45" s="303"/>
      <c r="K45" s="301"/>
    </row>
    <row r="46" s="1" customFormat="1" ht="12.75" customHeight="1">
      <c r="B46" s="304"/>
      <c r="C46" s="305"/>
      <c r="D46" s="303"/>
      <c r="E46" s="303"/>
      <c r="F46" s="303"/>
      <c r="G46" s="303"/>
      <c r="H46" s="303"/>
      <c r="I46" s="303"/>
      <c r="J46" s="303"/>
      <c r="K46" s="301"/>
    </row>
    <row r="47" s="1" customFormat="1" ht="15" customHeight="1">
      <c r="B47" s="304"/>
      <c r="C47" s="305"/>
      <c r="D47" s="303" t="s">
        <v>1255</v>
      </c>
      <c r="E47" s="303"/>
      <c r="F47" s="303"/>
      <c r="G47" s="303"/>
      <c r="H47" s="303"/>
      <c r="I47" s="303"/>
      <c r="J47" s="303"/>
      <c r="K47" s="301"/>
    </row>
    <row r="48" s="1" customFormat="1" ht="15" customHeight="1">
      <c r="B48" s="304"/>
      <c r="C48" s="305"/>
      <c r="D48" s="305"/>
      <c r="E48" s="303" t="s">
        <v>1256</v>
      </c>
      <c r="F48" s="303"/>
      <c r="G48" s="303"/>
      <c r="H48" s="303"/>
      <c r="I48" s="303"/>
      <c r="J48" s="303"/>
      <c r="K48" s="301"/>
    </row>
    <row r="49" s="1" customFormat="1" ht="15" customHeight="1">
      <c r="B49" s="304"/>
      <c r="C49" s="305"/>
      <c r="D49" s="305"/>
      <c r="E49" s="303" t="s">
        <v>1257</v>
      </c>
      <c r="F49" s="303"/>
      <c r="G49" s="303"/>
      <c r="H49" s="303"/>
      <c r="I49" s="303"/>
      <c r="J49" s="303"/>
      <c r="K49" s="301"/>
    </row>
    <row r="50" s="1" customFormat="1" ht="15" customHeight="1">
      <c r="B50" s="304"/>
      <c r="C50" s="305"/>
      <c r="D50" s="305"/>
      <c r="E50" s="303" t="s">
        <v>1258</v>
      </c>
      <c r="F50" s="303"/>
      <c r="G50" s="303"/>
      <c r="H50" s="303"/>
      <c r="I50" s="303"/>
      <c r="J50" s="303"/>
      <c r="K50" s="301"/>
    </row>
    <row r="51" s="1" customFormat="1" ht="15" customHeight="1">
      <c r="B51" s="304"/>
      <c r="C51" s="305"/>
      <c r="D51" s="303" t="s">
        <v>1259</v>
      </c>
      <c r="E51" s="303"/>
      <c r="F51" s="303"/>
      <c r="G51" s="303"/>
      <c r="H51" s="303"/>
      <c r="I51" s="303"/>
      <c r="J51" s="303"/>
      <c r="K51" s="301"/>
    </row>
    <row r="52" s="1" customFormat="1" ht="25.5" customHeight="1">
      <c r="B52" s="299"/>
      <c r="C52" s="300" t="s">
        <v>1260</v>
      </c>
      <c r="D52" s="300"/>
      <c r="E52" s="300"/>
      <c r="F52" s="300"/>
      <c r="G52" s="300"/>
      <c r="H52" s="300"/>
      <c r="I52" s="300"/>
      <c r="J52" s="300"/>
      <c r="K52" s="301"/>
    </row>
    <row r="53" s="1" customFormat="1" ht="5.25" customHeight="1">
      <c r="B53" s="299"/>
      <c r="C53" s="302"/>
      <c r="D53" s="302"/>
      <c r="E53" s="302"/>
      <c r="F53" s="302"/>
      <c r="G53" s="302"/>
      <c r="H53" s="302"/>
      <c r="I53" s="302"/>
      <c r="J53" s="302"/>
      <c r="K53" s="301"/>
    </row>
    <row r="54" s="1" customFormat="1" ht="15" customHeight="1">
      <c r="B54" s="299"/>
      <c r="C54" s="303" t="s">
        <v>1261</v>
      </c>
      <c r="D54" s="303"/>
      <c r="E54" s="303"/>
      <c r="F54" s="303"/>
      <c r="G54" s="303"/>
      <c r="H54" s="303"/>
      <c r="I54" s="303"/>
      <c r="J54" s="303"/>
      <c r="K54" s="301"/>
    </row>
    <row r="55" s="1" customFormat="1" ht="15" customHeight="1">
      <c r="B55" s="299"/>
      <c r="C55" s="303" t="s">
        <v>1262</v>
      </c>
      <c r="D55" s="303"/>
      <c r="E55" s="303"/>
      <c r="F55" s="303"/>
      <c r="G55" s="303"/>
      <c r="H55" s="303"/>
      <c r="I55" s="303"/>
      <c r="J55" s="303"/>
      <c r="K55" s="301"/>
    </row>
    <row r="56" s="1" customFormat="1" ht="12.75" customHeight="1">
      <c r="B56" s="299"/>
      <c r="C56" s="303"/>
      <c r="D56" s="303"/>
      <c r="E56" s="303"/>
      <c r="F56" s="303"/>
      <c r="G56" s="303"/>
      <c r="H56" s="303"/>
      <c r="I56" s="303"/>
      <c r="J56" s="303"/>
      <c r="K56" s="301"/>
    </row>
    <row r="57" s="1" customFormat="1" ht="15" customHeight="1">
      <c r="B57" s="299"/>
      <c r="C57" s="303" t="s">
        <v>1263</v>
      </c>
      <c r="D57" s="303"/>
      <c r="E57" s="303"/>
      <c r="F57" s="303"/>
      <c r="G57" s="303"/>
      <c r="H57" s="303"/>
      <c r="I57" s="303"/>
      <c r="J57" s="303"/>
      <c r="K57" s="301"/>
    </row>
    <row r="58" s="1" customFormat="1" ht="15" customHeight="1">
      <c r="B58" s="299"/>
      <c r="C58" s="305"/>
      <c r="D58" s="303" t="s">
        <v>1264</v>
      </c>
      <c r="E58" s="303"/>
      <c r="F58" s="303"/>
      <c r="G58" s="303"/>
      <c r="H58" s="303"/>
      <c r="I58" s="303"/>
      <c r="J58" s="303"/>
      <c r="K58" s="301"/>
    </row>
    <row r="59" s="1" customFormat="1" ht="15" customHeight="1">
      <c r="B59" s="299"/>
      <c r="C59" s="305"/>
      <c r="D59" s="303" t="s">
        <v>1265</v>
      </c>
      <c r="E59" s="303"/>
      <c r="F59" s="303"/>
      <c r="G59" s="303"/>
      <c r="H59" s="303"/>
      <c r="I59" s="303"/>
      <c r="J59" s="303"/>
      <c r="K59" s="301"/>
    </row>
    <row r="60" s="1" customFormat="1" ht="15" customHeight="1">
      <c r="B60" s="299"/>
      <c r="C60" s="305"/>
      <c r="D60" s="303" t="s">
        <v>1266</v>
      </c>
      <c r="E60" s="303"/>
      <c r="F60" s="303"/>
      <c r="G60" s="303"/>
      <c r="H60" s="303"/>
      <c r="I60" s="303"/>
      <c r="J60" s="303"/>
      <c r="K60" s="301"/>
    </row>
    <row r="61" s="1" customFormat="1" ht="15" customHeight="1">
      <c r="B61" s="299"/>
      <c r="C61" s="305"/>
      <c r="D61" s="303" t="s">
        <v>1267</v>
      </c>
      <c r="E61" s="303"/>
      <c r="F61" s="303"/>
      <c r="G61" s="303"/>
      <c r="H61" s="303"/>
      <c r="I61" s="303"/>
      <c r="J61" s="303"/>
      <c r="K61" s="301"/>
    </row>
    <row r="62" s="1" customFormat="1" ht="15" customHeight="1">
      <c r="B62" s="299"/>
      <c r="C62" s="305"/>
      <c r="D62" s="308" t="s">
        <v>1268</v>
      </c>
      <c r="E62" s="308"/>
      <c r="F62" s="308"/>
      <c r="G62" s="308"/>
      <c r="H62" s="308"/>
      <c r="I62" s="308"/>
      <c r="J62" s="308"/>
      <c r="K62" s="301"/>
    </row>
    <row r="63" s="1" customFormat="1" ht="15" customHeight="1">
      <c r="B63" s="299"/>
      <c r="C63" s="305"/>
      <c r="D63" s="303" t="s">
        <v>1269</v>
      </c>
      <c r="E63" s="303"/>
      <c r="F63" s="303"/>
      <c r="G63" s="303"/>
      <c r="H63" s="303"/>
      <c r="I63" s="303"/>
      <c r="J63" s="303"/>
      <c r="K63" s="301"/>
    </row>
    <row r="64" s="1" customFormat="1" ht="12.75" customHeight="1">
      <c r="B64" s="299"/>
      <c r="C64" s="305"/>
      <c r="D64" s="305"/>
      <c r="E64" s="309"/>
      <c r="F64" s="305"/>
      <c r="G64" s="305"/>
      <c r="H64" s="305"/>
      <c r="I64" s="305"/>
      <c r="J64" s="305"/>
      <c r="K64" s="301"/>
    </row>
    <row r="65" s="1" customFormat="1" ht="15" customHeight="1">
      <c r="B65" s="299"/>
      <c r="C65" s="305"/>
      <c r="D65" s="303" t="s">
        <v>1270</v>
      </c>
      <c r="E65" s="303"/>
      <c r="F65" s="303"/>
      <c r="G65" s="303"/>
      <c r="H65" s="303"/>
      <c r="I65" s="303"/>
      <c r="J65" s="303"/>
      <c r="K65" s="301"/>
    </row>
    <row r="66" s="1" customFormat="1" ht="15" customHeight="1">
      <c r="B66" s="299"/>
      <c r="C66" s="305"/>
      <c r="D66" s="308" t="s">
        <v>1271</v>
      </c>
      <c r="E66" s="308"/>
      <c r="F66" s="308"/>
      <c r="G66" s="308"/>
      <c r="H66" s="308"/>
      <c r="I66" s="308"/>
      <c r="J66" s="308"/>
      <c r="K66" s="301"/>
    </row>
    <row r="67" s="1" customFormat="1" ht="15" customHeight="1">
      <c r="B67" s="299"/>
      <c r="C67" s="305"/>
      <c r="D67" s="303" t="s">
        <v>1272</v>
      </c>
      <c r="E67" s="303"/>
      <c r="F67" s="303"/>
      <c r="G67" s="303"/>
      <c r="H67" s="303"/>
      <c r="I67" s="303"/>
      <c r="J67" s="303"/>
      <c r="K67" s="301"/>
    </row>
    <row r="68" s="1" customFormat="1" ht="15" customHeight="1">
      <c r="B68" s="299"/>
      <c r="C68" s="305"/>
      <c r="D68" s="303" t="s">
        <v>1273</v>
      </c>
      <c r="E68" s="303"/>
      <c r="F68" s="303"/>
      <c r="G68" s="303"/>
      <c r="H68" s="303"/>
      <c r="I68" s="303"/>
      <c r="J68" s="303"/>
      <c r="K68" s="301"/>
    </row>
    <row r="69" s="1" customFormat="1" ht="15" customHeight="1">
      <c r="B69" s="299"/>
      <c r="C69" s="305"/>
      <c r="D69" s="303" t="s">
        <v>1274</v>
      </c>
      <c r="E69" s="303"/>
      <c r="F69" s="303"/>
      <c r="G69" s="303"/>
      <c r="H69" s="303"/>
      <c r="I69" s="303"/>
      <c r="J69" s="303"/>
      <c r="K69" s="301"/>
    </row>
    <row r="70" s="1" customFormat="1" ht="15" customHeight="1">
      <c r="B70" s="299"/>
      <c r="C70" s="305"/>
      <c r="D70" s="303" t="s">
        <v>1275</v>
      </c>
      <c r="E70" s="303"/>
      <c r="F70" s="303"/>
      <c r="G70" s="303"/>
      <c r="H70" s="303"/>
      <c r="I70" s="303"/>
      <c r="J70" s="303"/>
      <c r="K70" s="301"/>
    </row>
    <row r="71" s="1" customFormat="1" ht="12.75" customHeight="1">
      <c r="B71" s="310"/>
      <c r="C71" s="311"/>
      <c r="D71" s="311"/>
      <c r="E71" s="311"/>
      <c r="F71" s="311"/>
      <c r="G71" s="311"/>
      <c r="H71" s="311"/>
      <c r="I71" s="311"/>
      <c r="J71" s="311"/>
      <c r="K71" s="312"/>
    </row>
    <row r="72" s="1" customFormat="1" ht="18.75" customHeight="1">
      <c r="B72" s="313"/>
      <c r="C72" s="313"/>
      <c r="D72" s="313"/>
      <c r="E72" s="313"/>
      <c r="F72" s="313"/>
      <c r="G72" s="313"/>
      <c r="H72" s="313"/>
      <c r="I72" s="313"/>
      <c r="J72" s="313"/>
      <c r="K72" s="314"/>
    </row>
    <row r="73" s="1" customFormat="1" ht="18.75" customHeight="1">
      <c r="B73" s="314"/>
      <c r="C73" s="314"/>
      <c r="D73" s="314"/>
      <c r="E73" s="314"/>
      <c r="F73" s="314"/>
      <c r="G73" s="314"/>
      <c r="H73" s="314"/>
      <c r="I73" s="314"/>
      <c r="J73" s="314"/>
      <c r="K73" s="314"/>
    </row>
    <row r="74" s="1" customFormat="1" ht="7.5" customHeight="1">
      <c r="B74" s="315"/>
      <c r="C74" s="316"/>
      <c r="D74" s="316"/>
      <c r="E74" s="316"/>
      <c r="F74" s="316"/>
      <c r="G74" s="316"/>
      <c r="H74" s="316"/>
      <c r="I74" s="316"/>
      <c r="J74" s="316"/>
      <c r="K74" s="317"/>
    </row>
    <row r="75" s="1" customFormat="1" ht="45" customHeight="1">
      <c r="B75" s="318"/>
      <c r="C75" s="319" t="s">
        <v>1276</v>
      </c>
      <c r="D75" s="319"/>
      <c r="E75" s="319"/>
      <c r="F75" s="319"/>
      <c r="G75" s="319"/>
      <c r="H75" s="319"/>
      <c r="I75" s="319"/>
      <c r="J75" s="319"/>
      <c r="K75" s="320"/>
    </row>
    <row r="76" s="1" customFormat="1" ht="17.25" customHeight="1">
      <c r="B76" s="318"/>
      <c r="C76" s="321" t="s">
        <v>1277</v>
      </c>
      <c r="D76" s="321"/>
      <c r="E76" s="321"/>
      <c r="F76" s="321" t="s">
        <v>1278</v>
      </c>
      <c r="G76" s="322"/>
      <c r="H76" s="321" t="s">
        <v>53</v>
      </c>
      <c r="I76" s="321" t="s">
        <v>56</v>
      </c>
      <c r="J76" s="321" t="s">
        <v>1279</v>
      </c>
      <c r="K76" s="320"/>
    </row>
    <row r="77" s="1" customFormat="1" ht="17.25" customHeight="1">
      <c r="B77" s="318"/>
      <c r="C77" s="323" t="s">
        <v>1280</v>
      </c>
      <c r="D77" s="323"/>
      <c r="E77" s="323"/>
      <c r="F77" s="324" t="s">
        <v>1281</v>
      </c>
      <c r="G77" s="325"/>
      <c r="H77" s="323"/>
      <c r="I77" s="323"/>
      <c r="J77" s="323" t="s">
        <v>1282</v>
      </c>
      <c r="K77" s="320"/>
    </row>
    <row r="78" s="1" customFormat="1" ht="5.25" customHeight="1">
      <c r="B78" s="318"/>
      <c r="C78" s="326"/>
      <c r="D78" s="326"/>
      <c r="E78" s="326"/>
      <c r="F78" s="326"/>
      <c r="G78" s="327"/>
      <c r="H78" s="326"/>
      <c r="I78" s="326"/>
      <c r="J78" s="326"/>
      <c r="K78" s="320"/>
    </row>
    <row r="79" s="1" customFormat="1" ht="15" customHeight="1">
      <c r="B79" s="318"/>
      <c r="C79" s="306" t="s">
        <v>52</v>
      </c>
      <c r="D79" s="328"/>
      <c r="E79" s="328"/>
      <c r="F79" s="329" t="s">
        <v>1283</v>
      </c>
      <c r="G79" s="330"/>
      <c r="H79" s="306" t="s">
        <v>1284</v>
      </c>
      <c r="I79" s="306" t="s">
        <v>1285</v>
      </c>
      <c r="J79" s="306">
        <v>20</v>
      </c>
      <c r="K79" s="320"/>
    </row>
    <row r="80" s="1" customFormat="1" ht="15" customHeight="1">
      <c r="B80" s="318"/>
      <c r="C80" s="306" t="s">
        <v>1286</v>
      </c>
      <c r="D80" s="306"/>
      <c r="E80" s="306"/>
      <c r="F80" s="329" t="s">
        <v>1283</v>
      </c>
      <c r="G80" s="330"/>
      <c r="H80" s="306" t="s">
        <v>1287</v>
      </c>
      <c r="I80" s="306" t="s">
        <v>1285</v>
      </c>
      <c r="J80" s="306">
        <v>120</v>
      </c>
      <c r="K80" s="320"/>
    </row>
    <row r="81" s="1" customFormat="1" ht="15" customHeight="1">
      <c r="B81" s="331"/>
      <c r="C81" s="306" t="s">
        <v>1288</v>
      </c>
      <c r="D81" s="306"/>
      <c r="E81" s="306"/>
      <c r="F81" s="329" t="s">
        <v>1289</v>
      </c>
      <c r="G81" s="330"/>
      <c r="H81" s="306" t="s">
        <v>1290</v>
      </c>
      <c r="I81" s="306" t="s">
        <v>1285</v>
      </c>
      <c r="J81" s="306">
        <v>50</v>
      </c>
      <c r="K81" s="320"/>
    </row>
    <row r="82" s="1" customFormat="1" ht="15" customHeight="1">
      <c r="B82" s="331"/>
      <c r="C82" s="306" t="s">
        <v>1291</v>
      </c>
      <c r="D82" s="306"/>
      <c r="E82" s="306"/>
      <c r="F82" s="329" t="s">
        <v>1283</v>
      </c>
      <c r="G82" s="330"/>
      <c r="H82" s="306" t="s">
        <v>1292</v>
      </c>
      <c r="I82" s="306" t="s">
        <v>1293</v>
      </c>
      <c r="J82" s="306"/>
      <c r="K82" s="320"/>
    </row>
    <row r="83" s="1" customFormat="1" ht="15" customHeight="1">
      <c r="B83" s="331"/>
      <c r="C83" s="332" t="s">
        <v>1294</v>
      </c>
      <c r="D83" s="332"/>
      <c r="E83" s="332"/>
      <c r="F83" s="333" t="s">
        <v>1289</v>
      </c>
      <c r="G83" s="332"/>
      <c r="H83" s="332" t="s">
        <v>1295</v>
      </c>
      <c r="I83" s="332" t="s">
        <v>1285</v>
      </c>
      <c r="J83" s="332">
        <v>15</v>
      </c>
      <c r="K83" s="320"/>
    </row>
    <row r="84" s="1" customFormat="1" ht="15" customHeight="1">
      <c r="B84" s="331"/>
      <c r="C84" s="332" t="s">
        <v>1296</v>
      </c>
      <c r="D84" s="332"/>
      <c r="E84" s="332"/>
      <c r="F84" s="333" t="s">
        <v>1289</v>
      </c>
      <c r="G84" s="332"/>
      <c r="H84" s="332" t="s">
        <v>1297</v>
      </c>
      <c r="I84" s="332" t="s">
        <v>1285</v>
      </c>
      <c r="J84" s="332">
        <v>15</v>
      </c>
      <c r="K84" s="320"/>
    </row>
    <row r="85" s="1" customFormat="1" ht="15" customHeight="1">
      <c r="B85" s="331"/>
      <c r="C85" s="332" t="s">
        <v>1298</v>
      </c>
      <c r="D85" s="332"/>
      <c r="E85" s="332"/>
      <c r="F85" s="333" t="s">
        <v>1289</v>
      </c>
      <c r="G85" s="332"/>
      <c r="H85" s="332" t="s">
        <v>1299</v>
      </c>
      <c r="I85" s="332" t="s">
        <v>1285</v>
      </c>
      <c r="J85" s="332">
        <v>20</v>
      </c>
      <c r="K85" s="320"/>
    </row>
    <row r="86" s="1" customFormat="1" ht="15" customHeight="1">
      <c r="B86" s="331"/>
      <c r="C86" s="332" t="s">
        <v>1300</v>
      </c>
      <c r="D86" s="332"/>
      <c r="E86" s="332"/>
      <c r="F86" s="333" t="s">
        <v>1289</v>
      </c>
      <c r="G86" s="332"/>
      <c r="H86" s="332" t="s">
        <v>1301</v>
      </c>
      <c r="I86" s="332" t="s">
        <v>1285</v>
      </c>
      <c r="J86" s="332">
        <v>20</v>
      </c>
      <c r="K86" s="320"/>
    </row>
    <row r="87" s="1" customFormat="1" ht="15" customHeight="1">
      <c r="B87" s="331"/>
      <c r="C87" s="306" t="s">
        <v>1302</v>
      </c>
      <c r="D87" s="306"/>
      <c r="E87" s="306"/>
      <c r="F87" s="329" t="s">
        <v>1289</v>
      </c>
      <c r="G87" s="330"/>
      <c r="H87" s="306" t="s">
        <v>1303</v>
      </c>
      <c r="I87" s="306" t="s">
        <v>1285</v>
      </c>
      <c r="J87" s="306">
        <v>50</v>
      </c>
      <c r="K87" s="320"/>
    </row>
    <row r="88" s="1" customFormat="1" ht="15" customHeight="1">
      <c r="B88" s="331"/>
      <c r="C88" s="306" t="s">
        <v>1304</v>
      </c>
      <c r="D88" s="306"/>
      <c r="E88" s="306"/>
      <c r="F88" s="329" t="s">
        <v>1289</v>
      </c>
      <c r="G88" s="330"/>
      <c r="H88" s="306" t="s">
        <v>1305</v>
      </c>
      <c r="I88" s="306" t="s">
        <v>1285</v>
      </c>
      <c r="J88" s="306">
        <v>20</v>
      </c>
      <c r="K88" s="320"/>
    </row>
    <row r="89" s="1" customFormat="1" ht="15" customHeight="1">
      <c r="B89" s="331"/>
      <c r="C89" s="306" t="s">
        <v>1306</v>
      </c>
      <c r="D89" s="306"/>
      <c r="E89" s="306"/>
      <c r="F89" s="329" t="s">
        <v>1289</v>
      </c>
      <c r="G89" s="330"/>
      <c r="H89" s="306" t="s">
        <v>1307</v>
      </c>
      <c r="I89" s="306" t="s">
        <v>1285</v>
      </c>
      <c r="J89" s="306">
        <v>20</v>
      </c>
      <c r="K89" s="320"/>
    </row>
    <row r="90" s="1" customFormat="1" ht="15" customHeight="1">
      <c r="B90" s="331"/>
      <c r="C90" s="306" t="s">
        <v>1308</v>
      </c>
      <c r="D90" s="306"/>
      <c r="E90" s="306"/>
      <c r="F90" s="329" t="s">
        <v>1289</v>
      </c>
      <c r="G90" s="330"/>
      <c r="H90" s="306" t="s">
        <v>1309</v>
      </c>
      <c r="I90" s="306" t="s">
        <v>1285</v>
      </c>
      <c r="J90" s="306">
        <v>50</v>
      </c>
      <c r="K90" s="320"/>
    </row>
    <row r="91" s="1" customFormat="1" ht="15" customHeight="1">
      <c r="B91" s="331"/>
      <c r="C91" s="306" t="s">
        <v>1310</v>
      </c>
      <c r="D91" s="306"/>
      <c r="E91" s="306"/>
      <c r="F91" s="329" t="s">
        <v>1289</v>
      </c>
      <c r="G91" s="330"/>
      <c r="H91" s="306" t="s">
        <v>1310</v>
      </c>
      <c r="I91" s="306" t="s">
        <v>1285</v>
      </c>
      <c r="J91" s="306">
        <v>50</v>
      </c>
      <c r="K91" s="320"/>
    </row>
    <row r="92" s="1" customFormat="1" ht="15" customHeight="1">
      <c r="B92" s="331"/>
      <c r="C92" s="306" t="s">
        <v>1311</v>
      </c>
      <c r="D92" s="306"/>
      <c r="E92" s="306"/>
      <c r="F92" s="329" t="s">
        <v>1289</v>
      </c>
      <c r="G92" s="330"/>
      <c r="H92" s="306" t="s">
        <v>1312</v>
      </c>
      <c r="I92" s="306" t="s">
        <v>1285</v>
      </c>
      <c r="J92" s="306">
        <v>255</v>
      </c>
      <c r="K92" s="320"/>
    </row>
    <row r="93" s="1" customFormat="1" ht="15" customHeight="1">
      <c r="B93" s="331"/>
      <c r="C93" s="306" t="s">
        <v>1313</v>
      </c>
      <c r="D93" s="306"/>
      <c r="E93" s="306"/>
      <c r="F93" s="329" t="s">
        <v>1283</v>
      </c>
      <c r="G93" s="330"/>
      <c r="H93" s="306" t="s">
        <v>1314</v>
      </c>
      <c r="I93" s="306" t="s">
        <v>1315</v>
      </c>
      <c r="J93" s="306"/>
      <c r="K93" s="320"/>
    </row>
    <row r="94" s="1" customFormat="1" ht="15" customHeight="1">
      <c r="B94" s="331"/>
      <c r="C94" s="306" t="s">
        <v>1316</v>
      </c>
      <c r="D94" s="306"/>
      <c r="E94" s="306"/>
      <c r="F94" s="329" t="s">
        <v>1283</v>
      </c>
      <c r="G94" s="330"/>
      <c r="H94" s="306" t="s">
        <v>1317</v>
      </c>
      <c r="I94" s="306" t="s">
        <v>1318</v>
      </c>
      <c r="J94" s="306"/>
      <c r="K94" s="320"/>
    </row>
    <row r="95" s="1" customFormat="1" ht="15" customHeight="1">
      <c r="B95" s="331"/>
      <c r="C95" s="306" t="s">
        <v>1319</v>
      </c>
      <c r="D95" s="306"/>
      <c r="E95" s="306"/>
      <c r="F95" s="329" t="s">
        <v>1283</v>
      </c>
      <c r="G95" s="330"/>
      <c r="H95" s="306" t="s">
        <v>1319</v>
      </c>
      <c r="I95" s="306" t="s">
        <v>1318</v>
      </c>
      <c r="J95" s="306"/>
      <c r="K95" s="320"/>
    </row>
    <row r="96" s="1" customFormat="1" ht="15" customHeight="1">
      <c r="B96" s="331"/>
      <c r="C96" s="306" t="s">
        <v>37</v>
      </c>
      <c r="D96" s="306"/>
      <c r="E96" s="306"/>
      <c r="F96" s="329" t="s">
        <v>1283</v>
      </c>
      <c r="G96" s="330"/>
      <c r="H96" s="306" t="s">
        <v>1320</v>
      </c>
      <c r="I96" s="306" t="s">
        <v>1318</v>
      </c>
      <c r="J96" s="306"/>
      <c r="K96" s="320"/>
    </row>
    <row r="97" s="1" customFormat="1" ht="15" customHeight="1">
      <c r="B97" s="331"/>
      <c r="C97" s="306" t="s">
        <v>47</v>
      </c>
      <c r="D97" s="306"/>
      <c r="E97" s="306"/>
      <c r="F97" s="329" t="s">
        <v>1283</v>
      </c>
      <c r="G97" s="330"/>
      <c r="H97" s="306" t="s">
        <v>1321</v>
      </c>
      <c r="I97" s="306" t="s">
        <v>1318</v>
      </c>
      <c r="J97" s="306"/>
      <c r="K97" s="320"/>
    </row>
    <row r="98" s="1" customFormat="1" ht="15" customHeight="1">
      <c r="B98" s="334"/>
      <c r="C98" s="335"/>
      <c r="D98" s="335"/>
      <c r="E98" s="335"/>
      <c r="F98" s="335"/>
      <c r="G98" s="335"/>
      <c r="H98" s="335"/>
      <c r="I98" s="335"/>
      <c r="J98" s="335"/>
      <c r="K98" s="336"/>
    </row>
    <row r="99" s="1" customFormat="1" ht="18.75" customHeight="1">
      <c r="B99" s="337"/>
      <c r="C99" s="338"/>
      <c r="D99" s="338"/>
      <c r="E99" s="338"/>
      <c r="F99" s="338"/>
      <c r="G99" s="338"/>
      <c r="H99" s="338"/>
      <c r="I99" s="338"/>
      <c r="J99" s="338"/>
      <c r="K99" s="337"/>
    </row>
    <row r="100" s="1" customFormat="1" ht="18.75" customHeight="1">
      <c r="B100" s="314"/>
      <c r="C100" s="314"/>
      <c r="D100" s="314"/>
      <c r="E100" s="314"/>
      <c r="F100" s="314"/>
      <c r="G100" s="314"/>
      <c r="H100" s="314"/>
      <c r="I100" s="314"/>
      <c r="J100" s="314"/>
      <c r="K100" s="314"/>
    </row>
    <row r="101" s="1" customFormat="1" ht="7.5" customHeight="1">
      <c r="B101" s="315"/>
      <c r="C101" s="316"/>
      <c r="D101" s="316"/>
      <c r="E101" s="316"/>
      <c r="F101" s="316"/>
      <c r="G101" s="316"/>
      <c r="H101" s="316"/>
      <c r="I101" s="316"/>
      <c r="J101" s="316"/>
      <c r="K101" s="317"/>
    </row>
    <row r="102" s="1" customFormat="1" ht="45" customHeight="1">
      <c r="B102" s="318"/>
      <c r="C102" s="319" t="s">
        <v>1322</v>
      </c>
      <c r="D102" s="319"/>
      <c r="E102" s="319"/>
      <c r="F102" s="319"/>
      <c r="G102" s="319"/>
      <c r="H102" s="319"/>
      <c r="I102" s="319"/>
      <c r="J102" s="319"/>
      <c r="K102" s="320"/>
    </row>
    <row r="103" s="1" customFormat="1" ht="17.25" customHeight="1">
      <c r="B103" s="318"/>
      <c r="C103" s="321" t="s">
        <v>1277</v>
      </c>
      <c r="D103" s="321"/>
      <c r="E103" s="321"/>
      <c r="F103" s="321" t="s">
        <v>1278</v>
      </c>
      <c r="G103" s="322"/>
      <c r="H103" s="321" t="s">
        <v>53</v>
      </c>
      <c r="I103" s="321" t="s">
        <v>56</v>
      </c>
      <c r="J103" s="321" t="s">
        <v>1279</v>
      </c>
      <c r="K103" s="320"/>
    </row>
    <row r="104" s="1" customFormat="1" ht="17.25" customHeight="1">
      <c r="B104" s="318"/>
      <c r="C104" s="323" t="s">
        <v>1280</v>
      </c>
      <c r="D104" s="323"/>
      <c r="E104" s="323"/>
      <c r="F104" s="324" t="s">
        <v>1281</v>
      </c>
      <c r="G104" s="325"/>
      <c r="H104" s="323"/>
      <c r="I104" s="323"/>
      <c r="J104" s="323" t="s">
        <v>1282</v>
      </c>
      <c r="K104" s="320"/>
    </row>
    <row r="105" s="1" customFormat="1" ht="5.25" customHeight="1">
      <c r="B105" s="318"/>
      <c r="C105" s="321"/>
      <c r="D105" s="321"/>
      <c r="E105" s="321"/>
      <c r="F105" s="321"/>
      <c r="G105" s="339"/>
      <c r="H105" s="321"/>
      <c r="I105" s="321"/>
      <c r="J105" s="321"/>
      <c r="K105" s="320"/>
    </row>
    <row r="106" s="1" customFormat="1" ht="15" customHeight="1">
      <c r="B106" s="318"/>
      <c r="C106" s="306" t="s">
        <v>52</v>
      </c>
      <c r="D106" s="328"/>
      <c r="E106" s="328"/>
      <c r="F106" s="329" t="s">
        <v>1283</v>
      </c>
      <c r="G106" s="306"/>
      <c r="H106" s="306" t="s">
        <v>1323</v>
      </c>
      <c r="I106" s="306" t="s">
        <v>1285</v>
      </c>
      <c r="J106" s="306">
        <v>20</v>
      </c>
      <c r="K106" s="320"/>
    </row>
    <row r="107" s="1" customFormat="1" ht="15" customHeight="1">
      <c r="B107" s="318"/>
      <c r="C107" s="306" t="s">
        <v>1286</v>
      </c>
      <c r="D107" s="306"/>
      <c r="E107" s="306"/>
      <c r="F107" s="329" t="s">
        <v>1283</v>
      </c>
      <c r="G107" s="306"/>
      <c r="H107" s="306" t="s">
        <v>1323</v>
      </c>
      <c r="I107" s="306" t="s">
        <v>1285</v>
      </c>
      <c r="J107" s="306">
        <v>120</v>
      </c>
      <c r="K107" s="320"/>
    </row>
    <row r="108" s="1" customFormat="1" ht="15" customHeight="1">
      <c r="B108" s="331"/>
      <c r="C108" s="306" t="s">
        <v>1288</v>
      </c>
      <c r="D108" s="306"/>
      <c r="E108" s="306"/>
      <c r="F108" s="329" t="s">
        <v>1289</v>
      </c>
      <c r="G108" s="306"/>
      <c r="H108" s="306" t="s">
        <v>1323</v>
      </c>
      <c r="I108" s="306" t="s">
        <v>1285</v>
      </c>
      <c r="J108" s="306">
        <v>50</v>
      </c>
      <c r="K108" s="320"/>
    </row>
    <row r="109" s="1" customFormat="1" ht="15" customHeight="1">
      <c r="B109" s="331"/>
      <c r="C109" s="306" t="s">
        <v>1291</v>
      </c>
      <c r="D109" s="306"/>
      <c r="E109" s="306"/>
      <c r="F109" s="329" t="s">
        <v>1283</v>
      </c>
      <c r="G109" s="306"/>
      <c r="H109" s="306" t="s">
        <v>1323</v>
      </c>
      <c r="I109" s="306" t="s">
        <v>1293</v>
      </c>
      <c r="J109" s="306"/>
      <c r="K109" s="320"/>
    </row>
    <row r="110" s="1" customFormat="1" ht="15" customHeight="1">
      <c r="B110" s="331"/>
      <c r="C110" s="306" t="s">
        <v>1302</v>
      </c>
      <c r="D110" s="306"/>
      <c r="E110" s="306"/>
      <c r="F110" s="329" t="s">
        <v>1289</v>
      </c>
      <c r="G110" s="306"/>
      <c r="H110" s="306" t="s">
        <v>1323</v>
      </c>
      <c r="I110" s="306" t="s">
        <v>1285</v>
      </c>
      <c r="J110" s="306">
        <v>50</v>
      </c>
      <c r="K110" s="320"/>
    </row>
    <row r="111" s="1" customFormat="1" ht="15" customHeight="1">
      <c r="B111" s="331"/>
      <c r="C111" s="306" t="s">
        <v>1310</v>
      </c>
      <c r="D111" s="306"/>
      <c r="E111" s="306"/>
      <c r="F111" s="329" t="s">
        <v>1289</v>
      </c>
      <c r="G111" s="306"/>
      <c r="H111" s="306" t="s">
        <v>1323</v>
      </c>
      <c r="I111" s="306" t="s">
        <v>1285</v>
      </c>
      <c r="J111" s="306">
        <v>50</v>
      </c>
      <c r="K111" s="320"/>
    </row>
    <row r="112" s="1" customFormat="1" ht="15" customHeight="1">
      <c r="B112" s="331"/>
      <c r="C112" s="306" t="s">
        <v>1308</v>
      </c>
      <c r="D112" s="306"/>
      <c r="E112" s="306"/>
      <c r="F112" s="329" t="s">
        <v>1289</v>
      </c>
      <c r="G112" s="306"/>
      <c r="H112" s="306" t="s">
        <v>1323</v>
      </c>
      <c r="I112" s="306" t="s">
        <v>1285</v>
      </c>
      <c r="J112" s="306">
        <v>50</v>
      </c>
      <c r="K112" s="320"/>
    </row>
    <row r="113" s="1" customFormat="1" ht="15" customHeight="1">
      <c r="B113" s="331"/>
      <c r="C113" s="306" t="s">
        <v>52</v>
      </c>
      <c r="D113" s="306"/>
      <c r="E113" s="306"/>
      <c r="F113" s="329" t="s">
        <v>1283</v>
      </c>
      <c r="G113" s="306"/>
      <c r="H113" s="306" t="s">
        <v>1324</v>
      </c>
      <c r="I113" s="306" t="s">
        <v>1285</v>
      </c>
      <c r="J113" s="306">
        <v>20</v>
      </c>
      <c r="K113" s="320"/>
    </row>
    <row r="114" s="1" customFormat="1" ht="15" customHeight="1">
      <c r="B114" s="331"/>
      <c r="C114" s="306" t="s">
        <v>1325</v>
      </c>
      <c r="D114" s="306"/>
      <c r="E114" s="306"/>
      <c r="F114" s="329" t="s">
        <v>1283</v>
      </c>
      <c r="G114" s="306"/>
      <c r="H114" s="306" t="s">
        <v>1326</v>
      </c>
      <c r="I114" s="306" t="s">
        <v>1285</v>
      </c>
      <c r="J114" s="306">
        <v>120</v>
      </c>
      <c r="K114" s="320"/>
    </row>
    <row r="115" s="1" customFormat="1" ht="15" customHeight="1">
      <c r="B115" s="331"/>
      <c r="C115" s="306" t="s">
        <v>37</v>
      </c>
      <c r="D115" s="306"/>
      <c r="E115" s="306"/>
      <c r="F115" s="329" t="s">
        <v>1283</v>
      </c>
      <c r="G115" s="306"/>
      <c r="H115" s="306" t="s">
        <v>1327</v>
      </c>
      <c r="I115" s="306" t="s">
        <v>1318</v>
      </c>
      <c r="J115" s="306"/>
      <c r="K115" s="320"/>
    </row>
    <row r="116" s="1" customFormat="1" ht="15" customHeight="1">
      <c r="B116" s="331"/>
      <c r="C116" s="306" t="s">
        <v>47</v>
      </c>
      <c r="D116" s="306"/>
      <c r="E116" s="306"/>
      <c r="F116" s="329" t="s">
        <v>1283</v>
      </c>
      <c r="G116" s="306"/>
      <c r="H116" s="306" t="s">
        <v>1328</v>
      </c>
      <c r="I116" s="306" t="s">
        <v>1318</v>
      </c>
      <c r="J116" s="306"/>
      <c r="K116" s="320"/>
    </row>
    <row r="117" s="1" customFormat="1" ht="15" customHeight="1">
      <c r="B117" s="331"/>
      <c r="C117" s="306" t="s">
        <v>56</v>
      </c>
      <c r="D117" s="306"/>
      <c r="E117" s="306"/>
      <c r="F117" s="329" t="s">
        <v>1283</v>
      </c>
      <c r="G117" s="306"/>
      <c r="H117" s="306" t="s">
        <v>1329</v>
      </c>
      <c r="I117" s="306" t="s">
        <v>1330</v>
      </c>
      <c r="J117" s="306"/>
      <c r="K117" s="320"/>
    </row>
    <row r="118" s="1" customFormat="1" ht="15" customHeight="1">
      <c r="B118" s="334"/>
      <c r="C118" s="340"/>
      <c r="D118" s="340"/>
      <c r="E118" s="340"/>
      <c r="F118" s="340"/>
      <c r="G118" s="340"/>
      <c r="H118" s="340"/>
      <c r="I118" s="340"/>
      <c r="J118" s="340"/>
      <c r="K118" s="336"/>
    </row>
    <row r="119" s="1" customFormat="1" ht="18.75" customHeight="1">
      <c r="B119" s="341"/>
      <c r="C119" s="342"/>
      <c r="D119" s="342"/>
      <c r="E119" s="342"/>
      <c r="F119" s="343"/>
      <c r="G119" s="342"/>
      <c r="H119" s="342"/>
      <c r="I119" s="342"/>
      <c r="J119" s="342"/>
      <c r="K119" s="341"/>
    </row>
    <row r="120" s="1" customFormat="1" ht="18.75" customHeight="1">
      <c r="B120" s="314"/>
      <c r="C120" s="314"/>
      <c r="D120" s="314"/>
      <c r="E120" s="314"/>
      <c r="F120" s="314"/>
      <c r="G120" s="314"/>
      <c r="H120" s="314"/>
      <c r="I120" s="314"/>
      <c r="J120" s="314"/>
      <c r="K120" s="314"/>
    </row>
    <row r="121" s="1" customFormat="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s="1" customFormat="1" ht="45" customHeight="1">
      <c r="B122" s="347"/>
      <c r="C122" s="297" t="s">
        <v>1331</v>
      </c>
      <c r="D122" s="297"/>
      <c r="E122" s="297"/>
      <c r="F122" s="297"/>
      <c r="G122" s="297"/>
      <c r="H122" s="297"/>
      <c r="I122" s="297"/>
      <c r="J122" s="297"/>
      <c r="K122" s="348"/>
    </row>
    <row r="123" s="1" customFormat="1" ht="17.25" customHeight="1">
      <c r="B123" s="349"/>
      <c r="C123" s="321" t="s">
        <v>1277</v>
      </c>
      <c r="D123" s="321"/>
      <c r="E123" s="321"/>
      <c r="F123" s="321" t="s">
        <v>1278</v>
      </c>
      <c r="G123" s="322"/>
      <c r="H123" s="321" t="s">
        <v>53</v>
      </c>
      <c r="I123" s="321" t="s">
        <v>56</v>
      </c>
      <c r="J123" s="321" t="s">
        <v>1279</v>
      </c>
      <c r="K123" s="350"/>
    </row>
    <row r="124" s="1" customFormat="1" ht="17.25" customHeight="1">
      <c r="B124" s="349"/>
      <c r="C124" s="323" t="s">
        <v>1280</v>
      </c>
      <c r="D124" s="323"/>
      <c r="E124" s="323"/>
      <c r="F124" s="324" t="s">
        <v>1281</v>
      </c>
      <c r="G124" s="325"/>
      <c r="H124" s="323"/>
      <c r="I124" s="323"/>
      <c r="J124" s="323" t="s">
        <v>1282</v>
      </c>
      <c r="K124" s="350"/>
    </row>
    <row r="125" s="1" customFormat="1" ht="5.25" customHeight="1">
      <c r="B125" s="351"/>
      <c r="C125" s="326"/>
      <c r="D125" s="326"/>
      <c r="E125" s="326"/>
      <c r="F125" s="326"/>
      <c r="G125" s="352"/>
      <c r="H125" s="326"/>
      <c r="I125" s="326"/>
      <c r="J125" s="326"/>
      <c r="K125" s="353"/>
    </row>
    <row r="126" s="1" customFormat="1" ht="15" customHeight="1">
      <c r="B126" s="351"/>
      <c r="C126" s="306" t="s">
        <v>1286</v>
      </c>
      <c r="D126" s="328"/>
      <c r="E126" s="328"/>
      <c r="F126" s="329" t="s">
        <v>1283</v>
      </c>
      <c r="G126" s="306"/>
      <c r="H126" s="306" t="s">
        <v>1323</v>
      </c>
      <c r="I126" s="306" t="s">
        <v>1285</v>
      </c>
      <c r="J126" s="306">
        <v>120</v>
      </c>
      <c r="K126" s="354"/>
    </row>
    <row r="127" s="1" customFormat="1" ht="15" customHeight="1">
      <c r="B127" s="351"/>
      <c r="C127" s="306" t="s">
        <v>1332</v>
      </c>
      <c r="D127" s="306"/>
      <c r="E127" s="306"/>
      <c r="F127" s="329" t="s">
        <v>1283</v>
      </c>
      <c r="G127" s="306"/>
      <c r="H127" s="306" t="s">
        <v>1333</v>
      </c>
      <c r="I127" s="306" t="s">
        <v>1285</v>
      </c>
      <c r="J127" s="306" t="s">
        <v>1334</v>
      </c>
      <c r="K127" s="354"/>
    </row>
    <row r="128" s="1" customFormat="1" ht="15" customHeight="1">
      <c r="B128" s="351"/>
      <c r="C128" s="306" t="s">
        <v>87</v>
      </c>
      <c r="D128" s="306"/>
      <c r="E128" s="306"/>
      <c r="F128" s="329" t="s">
        <v>1283</v>
      </c>
      <c r="G128" s="306"/>
      <c r="H128" s="306" t="s">
        <v>1335</v>
      </c>
      <c r="I128" s="306" t="s">
        <v>1285</v>
      </c>
      <c r="J128" s="306" t="s">
        <v>1334</v>
      </c>
      <c r="K128" s="354"/>
    </row>
    <row r="129" s="1" customFormat="1" ht="15" customHeight="1">
      <c r="B129" s="351"/>
      <c r="C129" s="306" t="s">
        <v>1294</v>
      </c>
      <c r="D129" s="306"/>
      <c r="E129" s="306"/>
      <c r="F129" s="329" t="s">
        <v>1289</v>
      </c>
      <c r="G129" s="306"/>
      <c r="H129" s="306" t="s">
        <v>1295</v>
      </c>
      <c r="I129" s="306" t="s">
        <v>1285</v>
      </c>
      <c r="J129" s="306">
        <v>15</v>
      </c>
      <c r="K129" s="354"/>
    </row>
    <row r="130" s="1" customFormat="1" ht="15" customHeight="1">
      <c r="B130" s="351"/>
      <c r="C130" s="332" t="s">
        <v>1296</v>
      </c>
      <c r="D130" s="332"/>
      <c r="E130" s="332"/>
      <c r="F130" s="333" t="s">
        <v>1289</v>
      </c>
      <c r="G130" s="332"/>
      <c r="H130" s="332" t="s">
        <v>1297</v>
      </c>
      <c r="I130" s="332" t="s">
        <v>1285</v>
      </c>
      <c r="J130" s="332">
        <v>15</v>
      </c>
      <c r="K130" s="354"/>
    </row>
    <row r="131" s="1" customFormat="1" ht="15" customHeight="1">
      <c r="B131" s="351"/>
      <c r="C131" s="332" t="s">
        <v>1298</v>
      </c>
      <c r="D131" s="332"/>
      <c r="E131" s="332"/>
      <c r="F131" s="333" t="s">
        <v>1289</v>
      </c>
      <c r="G131" s="332"/>
      <c r="H131" s="332" t="s">
        <v>1299</v>
      </c>
      <c r="I131" s="332" t="s">
        <v>1285</v>
      </c>
      <c r="J131" s="332">
        <v>20</v>
      </c>
      <c r="K131" s="354"/>
    </row>
    <row r="132" s="1" customFormat="1" ht="15" customHeight="1">
      <c r="B132" s="351"/>
      <c r="C132" s="332" t="s">
        <v>1300</v>
      </c>
      <c r="D132" s="332"/>
      <c r="E132" s="332"/>
      <c r="F132" s="333" t="s">
        <v>1289</v>
      </c>
      <c r="G132" s="332"/>
      <c r="H132" s="332" t="s">
        <v>1301</v>
      </c>
      <c r="I132" s="332" t="s">
        <v>1285</v>
      </c>
      <c r="J132" s="332">
        <v>20</v>
      </c>
      <c r="K132" s="354"/>
    </row>
    <row r="133" s="1" customFormat="1" ht="15" customHeight="1">
      <c r="B133" s="351"/>
      <c r="C133" s="306" t="s">
        <v>1288</v>
      </c>
      <c r="D133" s="306"/>
      <c r="E133" s="306"/>
      <c r="F133" s="329" t="s">
        <v>1289</v>
      </c>
      <c r="G133" s="306"/>
      <c r="H133" s="306" t="s">
        <v>1323</v>
      </c>
      <c r="I133" s="306" t="s">
        <v>1285</v>
      </c>
      <c r="J133" s="306">
        <v>50</v>
      </c>
      <c r="K133" s="354"/>
    </row>
    <row r="134" s="1" customFormat="1" ht="15" customHeight="1">
      <c r="B134" s="351"/>
      <c r="C134" s="306" t="s">
        <v>1302</v>
      </c>
      <c r="D134" s="306"/>
      <c r="E134" s="306"/>
      <c r="F134" s="329" t="s">
        <v>1289</v>
      </c>
      <c r="G134" s="306"/>
      <c r="H134" s="306" t="s">
        <v>1323</v>
      </c>
      <c r="I134" s="306" t="s">
        <v>1285</v>
      </c>
      <c r="J134" s="306">
        <v>50</v>
      </c>
      <c r="K134" s="354"/>
    </row>
    <row r="135" s="1" customFormat="1" ht="15" customHeight="1">
      <c r="B135" s="351"/>
      <c r="C135" s="306" t="s">
        <v>1308</v>
      </c>
      <c r="D135" s="306"/>
      <c r="E135" s="306"/>
      <c r="F135" s="329" t="s">
        <v>1289</v>
      </c>
      <c r="G135" s="306"/>
      <c r="H135" s="306" t="s">
        <v>1323</v>
      </c>
      <c r="I135" s="306" t="s">
        <v>1285</v>
      </c>
      <c r="J135" s="306">
        <v>50</v>
      </c>
      <c r="K135" s="354"/>
    </row>
    <row r="136" s="1" customFormat="1" ht="15" customHeight="1">
      <c r="B136" s="351"/>
      <c r="C136" s="306" t="s">
        <v>1310</v>
      </c>
      <c r="D136" s="306"/>
      <c r="E136" s="306"/>
      <c r="F136" s="329" t="s">
        <v>1289</v>
      </c>
      <c r="G136" s="306"/>
      <c r="H136" s="306" t="s">
        <v>1323</v>
      </c>
      <c r="I136" s="306" t="s">
        <v>1285</v>
      </c>
      <c r="J136" s="306">
        <v>50</v>
      </c>
      <c r="K136" s="354"/>
    </row>
    <row r="137" s="1" customFormat="1" ht="15" customHeight="1">
      <c r="B137" s="351"/>
      <c r="C137" s="306" t="s">
        <v>1311</v>
      </c>
      <c r="D137" s="306"/>
      <c r="E137" s="306"/>
      <c r="F137" s="329" t="s">
        <v>1289</v>
      </c>
      <c r="G137" s="306"/>
      <c r="H137" s="306" t="s">
        <v>1336</v>
      </c>
      <c r="I137" s="306" t="s">
        <v>1285</v>
      </c>
      <c r="J137" s="306">
        <v>255</v>
      </c>
      <c r="K137" s="354"/>
    </row>
    <row r="138" s="1" customFormat="1" ht="15" customHeight="1">
      <c r="B138" s="351"/>
      <c r="C138" s="306" t="s">
        <v>1313</v>
      </c>
      <c r="D138" s="306"/>
      <c r="E138" s="306"/>
      <c r="F138" s="329" t="s">
        <v>1283</v>
      </c>
      <c r="G138" s="306"/>
      <c r="H138" s="306" t="s">
        <v>1337</v>
      </c>
      <c r="I138" s="306" t="s">
        <v>1315</v>
      </c>
      <c r="J138" s="306"/>
      <c r="K138" s="354"/>
    </row>
    <row r="139" s="1" customFormat="1" ht="15" customHeight="1">
      <c r="B139" s="351"/>
      <c r="C139" s="306" t="s">
        <v>1316</v>
      </c>
      <c r="D139" s="306"/>
      <c r="E139" s="306"/>
      <c r="F139" s="329" t="s">
        <v>1283</v>
      </c>
      <c r="G139" s="306"/>
      <c r="H139" s="306" t="s">
        <v>1338</v>
      </c>
      <c r="I139" s="306" t="s">
        <v>1318</v>
      </c>
      <c r="J139" s="306"/>
      <c r="K139" s="354"/>
    </row>
    <row r="140" s="1" customFormat="1" ht="15" customHeight="1">
      <c r="B140" s="351"/>
      <c r="C140" s="306" t="s">
        <v>1319</v>
      </c>
      <c r="D140" s="306"/>
      <c r="E140" s="306"/>
      <c r="F140" s="329" t="s">
        <v>1283</v>
      </c>
      <c r="G140" s="306"/>
      <c r="H140" s="306" t="s">
        <v>1319</v>
      </c>
      <c r="I140" s="306" t="s">
        <v>1318</v>
      </c>
      <c r="J140" s="306"/>
      <c r="K140" s="354"/>
    </row>
    <row r="141" s="1" customFormat="1" ht="15" customHeight="1">
      <c r="B141" s="351"/>
      <c r="C141" s="306" t="s">
        <v>37</v>
      </c>
      <c r="D141" s="306"/>
      <c r="E141" s="306"/>
      <c r="F141" s="329" t="s">
        <v>1283</v>
      </c>
      <c r="G141" s="306"/>
      <c r="H141" s="306" t="s">
        <v>1339</v>
      </c>
      <c r="I141" s="306" t="s">
        <v>1318</v>
      </c>
      <c r="J141" s="306"/>
      <c r="K141" s="354"/>
    </row>
    <row r="142" s="1" customFormat="1" ht="15" customHeight="1">
      <c r="B142" s="351"/>
      <c r="C142" s="306" t="s">
        <v>1340</v>
      </c>
      <c r="D142" s="306"/>
      <c r="E142" s="306"/>
      <c r="F142" s="329" t="s">
        <v>1283</v>
      </c>
      <c r="G142" s="306"/>
      <c r="H142" s="306" t="s">
        <v>1341</v>
      </c>
      <c r="I142" s="306" t="s">
        <v>1318</v>
      </c>
      <c r="J142" s="306"/>
      <c r="K142" s="354"/>
    </row>
    <row r="143" s="1" customFormat="1" ht="15" customHeight="1">
      <c r="B143" s="355"/>
      <c r="C143" s="356"/>
      <c r="D143" s="356"/>
      <c r="E143" s="356"/>
      <c r="F143" s="356"/>
      <c r="G143" s="356"/>
      <c r="H143" s="356"/>
      <c r="I143" s="356"/>
      <c r="J143" s="356"/>
      <c r="K143" s="357"/>
    </row>
    <row r="144" s="1" customFormat="1" ht="18.75" customHeight="1">
      <c r="B144" s="342"/>
      <c r="C144" s="342"/>
      <c r="D144" s="342"/>
      <c r="E144" s="342"/>
      <c r="F144" s="343"/>
      <c r="G144" s="342"/>
      <c r="H144" s="342"/>
      <c r="I144" s="342"/>
      <c r="J144" s="342"/>
      <c r="K144" s="342"/>
    </row>
    <row r="145" s="1" customFormat="1" ht="18.75" customHeight="1">
      <c r="B145" s="314"/>
      <c r="C145" s="314"/>
      <c r="D145" s="314"/>
      <c r="E145" s="314"/>
      <c r="F145" s="314"/>
      <c r="G145" s="314"/>
      <c r="H145" s="314"/>
      <c r="I145" s="314"/>
      <c r="J145" s="314"/>
      <c r="K145" s="314"/>
    </row>
    <row r="146" s="1" customFormat="1" ht="7.5" customHeight="1">
      <c r="B146" s="315"/>
      <c r="C146" s="316"/>
      <c r="D146" s="316"/>
      <c r="E146" s="316"/>
      <c r="F146" s="316"/>
      <c r="G146" s="316"/>
      <c r="H146" s="316"/>
      <c r="I146" s="316"/>
      <c r="J146" s="316"/>
      <c r="K146" s="317"/>
    </row>
    <row r="147" s="1" customFormat="1" ht="45" customHeight="1">
      <c r="B147" s="318"/>
      <c r="C147" s="319" t="s">
        <v>1342</v>
      </c>
      <c r="D147" s="319"/>
      <c r="E147" s="319"/>
      <c r="F147" s="319"/>
      <c r="G147" s="319"/>
      <c r="H147" s="319"/>
      <c r="I147" s="319"/>
      <c r="J147" s="319"/>
      <c r="K147" s="320"/>
    </row>
    <row r="148" s="1" customFormat="1" ht="17.25" customHeight="1">
      <c r="B148" s="318"/>
      <c r="C148" s="321" t="s">
        <v>1277</v>
      </c>
      <c r="D148" s="321"/>
      <c r="E148" s="321"/>
      <c r="F148" s="321" t="s">
        <v>1278</v>
      </c>
      <c r="G148" s="322"/>
      <c r="H148" s="321" t="s">
        <v>53</v>
      </c>
      <c r="I148" s="321" t="s">
        <v>56</v>
      </c>
      <c r="J148" s="321" t="s">
        <v>1279</v>
      </c>
      <c r="K148" s="320"/>
    </row>
    <row r="149" s="1" customFormat="1" ht="17.25" customHeight="1">
      <c r="B149" s="318"/>
      <c r="C149" s="323" t="s">
        <v>1280</v>
      </c>
      <c r="D149" s="323"/>
      <c r="E149" s="323"/>
      <c r="F149" s="324" t="s">
        <v>1281</v>
      </c>
      <c r="G149" s="325"/>
      <c r="H149" s="323"/>
      <c r="I149" s="323"/>
      <c r="J149" s="323" t="s">
        <v>1282</v>
      </c>
      <c r="K149" s="320"/>
    </row>
    <row r="150" s="1" customFormat="1" ht="5.25" customHeight="1">
      <c r="B150" s="331"/>
      <c r="C150" s="326"/>
      <c r="D150" s="326"/>
      <c r="E150" s="326"/>
      <c r="F150" s="326"/>
      <c r="G150" s="327"/>
      <c r="H150" s="326"/>
      <c r="I150" s="326"/>
      <c r="J150" s="326"/>
      <c r="K150" s="354"/>
    </row>
    <row r="151" s="1" customFormat="1" ht="15" customHeight="1">
      <c r="B151" s="331"/>
      <c r="C151" s="358" t="s">
        <v>1286</v>
      </c>
      <c r="D151" s="306"/>
      <c r="E151" s="306"/>
      <c r="F151" s="359" t="s">
        <v>1283</v>
      </c>
      <c r="G151" s="306"/>
      <c r="H151" s="358" t="s">
        <v>1323</v>
      </c>
      <c r="I151" s="358" t="s">
        <v>1285</v>
      </c>
      <c r="J151" s="358">
        <v>120</v>
      </c>
      <c r="K151" s="354"/>
    </row>
    <row r="152" s="1" customFormat="1" ht="15" customHeight="1">
      <c r="B152" s="331"/>
      <c r="C152" s="358" t="s">
        <v>1332</v>
      </c>
      <c r="D152" s="306"/>
      <c r="E152" s="306"/>
      <c r="F152" s="359" t="s">
        <v>1283</v>
      </c>
      <c r="G152" s="306"/>
      <c r="H152" s="358" t="s">
        <v>1343</v>
      </c>
      <c r="I152" s="358" t="s">
        <v>1285</v>
      </c>
      <c r="J152" s="358" t="s">
        <v>1334</v>
      </c>
      <c r="K152" s="354"/>
    </row>
    <row r="153" s="1" customFormat="1" ht="15" customHeight="1">
      <c r="B153" s="331"/>
      <c r="C153" s="358" t="s">
        <v>87</v>
      </c>
      <c r="D153" s="306"/>
      <c r="E153" s="306"/>
      <c r="F153" s="359" t="s">
        <v>1283</v>
      </c>
      <c r="G153" s="306"/>
      <c r="H153" s="358" t="s">
        <v>1344</v>
      </c>
      <c r="I153" s="358" t="s">
        <v>1285</v>
      </c>
      <c r="J153" s="358" t="s">
        <v>1334</v>
      </c>
      <c r="K153" s="354"/>
    </row>
    <row r="154" s="1" customFormat="1" ht="15" customHeight="1">
      <c r="B154" s="331"/>
      <c r="C154" s="358" t="s">
        <v>1288</v>
      </c>
      <c r="D154" s="306"/>
      <c r="E154" s="306"/>
      <c r="F154" s="359" t="s">
        <v>1289</v>
      </c>
      <c r="G154" s="306"/>
      <c r="H154" s="358" t="s">
        <v>1323</v>
      </c>
      <c r="I154" s="358" t="s">
        <v>1285</v>
      </c>
      <c r="J154" s="358">
        <v>50</v>
      </c>
      <c r="K154" s="354"/>
    </row>
    <row r="155" s="1" customFormat="1" ht="15" customHeight="1">
      <c r="B155" s="331"/>
      <c r="C155" s="358" t="s">
        <v>1291</v>
      </c>
      <c r="D155" s="306"/>
      <c r="E155" s="306"/>
      <c r="F155" s="359" t="s">
        <v>1283</v>
      </c>
      <c r="G155" s="306"/>
      <c r="H155" s="358" t="s">
        <v>1323</v>
      </c>
      <c r="I155" s="358" t="s">
        <v>1293</v>
      </c>
      <c r="J155" s="358"/>
      <c r="K155" s="354"/>
    </row>
    <row r="156" s="1" customFormat="1" ht="15" customHeight="1">
      <c r="B156" s="331"/>
      <c r="C156" s="358" t="s">
        <v>1302</v>
      </c>
      <c r="D156" s="306"/>
      <c r="E156" s="306"/>
      <c r="F156" s="359" t="s">
        <v>1289</v>
      </c>
      <c r="G156" s="306"/>
      <c r="H156" s="358" t="s">
        <v>1323</v>
      </c>
      <c r="I156" s="358" t="s">
        <v>1285</v>
      </c>
      <c r="J156" s="358">
        <v>50</v>
      </c>
      <c r="K156" s="354"/>
    </row>
    <row r="157" s="1" customFormat="1" ht="15" customHeight="1">
      <c r="B157" s="331"/>
      <c r="C157" s="358" t="s">
        <v>1310</v>
      </c>
      <c r="D157" s="306"/>
      <c r="E157" s="306"/>
      <c r="F157" s="359" t="s">
        <v>1289</v>
      </c>
      <c r="G157" s="306"/>
      <c r="H157" s="358" t="s">
        <v>1323</v>
      </c>
      <c r="I157" s="358" t="s">
        <v>1285</v>
      </c>
      <c r="J157" s="358">
        <v>50</v>
      </c>
      <c r="K157" s="354"/>
    </row>
    <row r="158" s="1" customFormat="1" ht="15" customHeight="1">
      <c r="B158" s="331"/>
      <c r="C158" s="358" t="s">
        <v>1308</v>
      </c>
      <c r="D158" s="306"/>
      <c r="E158" s="306"/>
      <c r="F158" s="359" t="s">
        <v>1289</v>
      </c>
      <c r="G158" s="306"/>
      <c r="H158" s="358" t="s">
        <v>1323</v>
      </c>
      <c r="I158" s="358" t="s">
        <v>1285</v>
      </c>
      <c r="J158" s="358">
        <v>50</v>
      </c>
      <c r="K158" s="354"/>
    </row>
    <row r="159" s="1" customFormat="1" ht="15" customHeight="1">
      <c r="B159" s="331"/>
      <c r="C159" s="358" t="s">
        <v>105</v>
      </c>
      <c r="D159" s="306"/>
      <c r="E159" s="306"/>
      <c r="F159" s="359" t="s">
        <v>1283</v>
      </c>
      <c r="G159" s="306"/>
      <c r="H159" s="358" t="s">
        <v>1345</v>
      </c>
      <c r="I159" s="358" t="s">
        <v>1285</v>
      </c>
      <c r="J159" s="358" t="s">
        <v>1346</v>
      </c>
      <c r="K159" s="354"/>
    </row>
    <row r="160" s="1" customFormat="1" ht="15" customHeight="1">
      <c r="B160" s="331"/>
      <c r="C160" s="358" t="s">
        <v>1347</v>
      </c>
      <c r="D160" s="306"/>
      <c r="E160" s="306"/>
      <c r="F160" s="359" t="s">
        <v>1283</v>
      </c>
      <c r="G160" s="306"/>
      <c r="H160" s="358" t="s">
        <v>1348</v>
      </c>
      <c r="I160" s="358" t="s">
        <v>1318</v>
      </c>
      <c r="J160" s="358"/>
      <c r="K160" s="354"/>
    </row>
    <row r="161" s="1" customFormat="1" ht="15" customHeight="1">
      <c r="B161" s="360"/>
      <c r="C161" s="340"/>
      <c r="D161" s="340"/>
      <c r="E161" s="340"/>
      <c r="F161" s="340"/>
      <c r="G161" s="340"/>
      <c r="H161" s="340"/>
      <c r="I161" s="340"/>
      <c r="J161" s="340"/>
      <c r="K161" s="361"/>
    </row>
    <row r="162" s="1" customFormat="1" ht="18.75" customHeight="1">
      <c r="B162" s="342"/>
      <c r="C162" s="352"/>
      <c r="D162" s="352"/>
      <c r="E162" s="352"/>
      <c r="F162" s="362"/>
      <c r="G162" s="352"/>
      <c r="H162" s="352"/>
      <c r="I162" s="352"/>
      <c r="J162" s="352"/>
      <c r="K162" s="342"/>
    </row>
    <row r="163" s="1" customFormat="1" ht="18.75" customHeight="1">
      <c r="B163" s="314"/>
      <c r="C163" s="314"/>
      <c r="D163" s="314"/>
      <c r="E163" s="314"/>
      <c r="F163" s="314"/>
      <c r="G163" s="314"/>
      <c r="H163" s="314"/>
      <c r="I163" s="314"/>
      <c r="J163" s="314"/>
      <c r="K163" s="314"/>
    </row>
    <row r="164" s="1" customFormat="1" ht="7.5" customHeight="1">
      <c r="B164" s="293"/>
      <c r="C164" s="294"/>
      <c r="D164" s="294"/>
      <c r="E164" s="294"/>
      <c r="F164" s="294"/>
      <c r="G164" s="294"/>
      <c r="H164" s="294"/>
      <c r="I164" s="294"/>
      <c r="J164" s="294"/>
      <c r="K164" s="295"/>
    </row>
    <row r="165" s="1" customFormat="1" ht="45" customHeight="1">
      <c r="B165" s="296"/>
      <c r="C165" s="297" t="s">
        <v>1349</v>
      </c>
      <c r="D165" s="297"/>
      <c r="E165" s="297"/>
      <c r="F165" s="297"/>
      <c r="G165" s="297"/>
      <c r="H165" s="297"/>
      <c r="I165" s="297"/>
      <c r="J165" s="297"/>
      <c r="K165" s="298"/>
    </row>
    <row r="166" s="1" customFormat="1" ht="17.25" customHeight="1">
      <c r="B166" s="296"/>
      <c r="C166" s="321" t="s">
        <v>1277</v>
      </c>
      <c r="D166" s="321"/>
      <c r="E166" s="321"/>
      <c r="F166" s="321" t="s">
        <v>1278</v>
      </c>
      <c r="G166" s="363"/>
      <c r="H166" s="364" t="s">
        <v>53</v>
      </c>
      <c r="I166" s="364" t="s">
        <v>56</v>
      </c>
      <c r="J166" s="321" t="s">
        <v>1279</v>
      </c>
      <c r="K166" s="298"/>
    </row>
    <row r="167" s="1" customFormat="1" ht="17.25" customHeight="1">
      <c r="B167" s="299"/>
      <c r="C167" s="323" t="s">
        <v>1280</v>
      </c>
      <c r="D167" s="323"/>
      <c r="E167" s="323"/>
      <c r="F167" s="324" t="s">
        <v>1281</v>
      </c>
      <c r="G167" s="365"/>
      <c r="H167" s="366"/>
      <c r="I167" s="366"/>
      <c r="J167" s="323" t="s">
        <v>1282</v>
      </c>
      <c r="K167" s="301"/>
    </row>
    <row r="168" s="1" customFormat="1" ht="5.25" customHeight="1">
      <c r="B168" s="331"/>
      <c r="C168" s="326"/>
      <c r="D168" s="326"/>
      <c r="E168" s="326"/>
      <c r="F168" s="326"/>
      <c r="G168" s="327"/>
      <c r="H168" s="326"/>
      <c r="I168" s="326"/>
      <c r="J168" s="326"/>
      <c r="K168" s="354"/>
    </row>
    <row r="169" s="1" customFormat="1" ht="15" customHeight="1">
      <c r="B169" s="331"/>
      <c r="C169" s="306" t="s">
        <v>1286</v>
      </c>
      <c r="D169" s="306"/>
      <c r="E169" s="306"/>
      <c r="F169" s="329" t="s">
        <v>1283</v>
      </c>
      <c r="G169" s="306"/>
      <c r="H169" s="306" t="s">
        <v>1323</v>
      </c>
      <c r="I169" s="306" t="s">
        <v>1285</v>
      </c>
      <c r="J169" s="306">
        <v>120</v>
      </c>
      <c r="K169" s="354"/>
    </row>
    <row r="170" s="1" customFormat="1" ht="15" customHeight="1">
      <c r="B170" s="331"/>
      <c r="C170" s="306" t="s">
        <v>1332</v>
      </c>
      <c r="D170" s="306"/>
      <c r="E170" s="306"/>
      <c r="F170" s="329" t="s">
        <v>1283</v>
      </c>
      <c r="G170" s="306"/>
      <c r="H170" s="306" t="s">
        <v>1333</v>
      </c>
      <c r="I170" s="306" t="s">
        <v>1285</v>
      </c>
      <c r="J170" s="306" t="s">
        <v>1334</v>
      </c>
      <c r="K170" s="354"/>
    </row>
    <row r="171" s="1" customFormat="1" ht="15" customHeight="1">
      <c r="B171" s="331"/>
      <c r="C171" s="306" t="s">
        <v>87</v>
      </c>
      <c r="D171" s="306"/>
      <c r="E171" s="306"/>
      <c r="F171" s="329" t="s">
        <v>1283</v>
      </c>
      <c r="G171" s="306"/>
      <c r="H171" s="306" t="s">
        <v>1350</v>
      </c>
      <c r="I171" s="306" t="s">
        <v>1285</v>
      </c>
      <c r="J171" s="306" t="s">
        <v>1334</v>
      </c>
      <c r="K171" s="354"/>
    </row>
    <row r="172" s="1" customFormat="1" ht="15" customHeight="1">
      <c r="B172" s="331"/>
      <c r="C172" s="306" t="s">
        <v>1288</v>
      </c>
      <c r="D172" s="306"/>
      <c r="E172" s="306"/>
      <c r="F172" s="329" t="s">
        <v>1289</v>
      </c>
      <c r="G172" s="306"/>
      <c r="H172" s="306" t="s">
        <v>1350</v>
      </c>
      <c r="I172" s="306" t="s">
        <v>1285</v>
      </c>
      <c r="J172" s="306">
        <v>50</v>
      </c>
      <c r="K172" s="354"/>
    </row>
    <row r="173" s="1" customFormat="1" ht="15" customHeight="1">
      <c r="B173" s="331"/>
      <c r="C173" s="306" t="s">
        <v>1291</v>
      </c>
      <c r="D173" s="306"/>
      <c r="E173" s="306"/>
      <c r="F173" s="329" t="s">
        <v>1283</v>
      </c>
      <c r="G173" s="306"/>
      <c r="H173" s="306" t="s">
        <v>1350</v>
      </c>
      <c r="I173" s="306" t="s">
        <v>1293</v>
      </c>
      <c r="J173" s="306"/>
      <c r="K173" s="354"/>
    </row>
    <row r="174" s="1" customFormat="1" ht="15" customHeight="1">
      <c r="B174" s="331"/>
      <c r="C174" s="306" t="s">
        <v>1302</v>
      </c>
      <c r="D174" s="306"/>
      <c r="E174" s="306"/>
      <c r="F174" s="329" t="s">
        <v>1289</v>
      </c>
      <c r="G174" s="306"/>
      <c r="H174" s="306" t="s">
        <v>1350</v>
      </c>
      <c r="I174" s="306" t="s">
        <v>1285</v>
      </c>
      <c r="J174" s="306">
        <v>50</v>
      </c>
      <c r="K174" s="354"/>
    </row>
    <row r="175" s="1" customFormat="1" ht="15" customHeight="1">
      <c r="B175" s="331"/>
      <c r="C175" s="306" t="s">
        <v>1310</v>
      </c>
      <c r="D175" s="306"/>
      <c r="E175" s="306"/>
      <c r="F175" s="329" t="s">
        <v>1289</v>
      </c>
      <c r="G175" s="306"/>
      <c r="H175" s="306" t="s">
        <v>1350</v>
      </c>
      <c r="I175" s="306" t="s">
        <v>1285</v>
      </c>
      <c r="J175" s="306">
        <v>50</v>
      </c>
      <c r="K175" s="354"/>
    </row>
    <row r="176" s="1" customFormat="1" ht="15" customHeight="1">
      <c r="B176" s="331"/>
      <c r="C176" s="306" t="s">
        <v>1308</v>
      </c>
      <c r="D176" s="306"/>
      <c r="E176" s="306"/>
      <c r="F176" s="329" t="s">
        <v>1289</v>
      </c>
      <c r="G176" s="306"/>
      <c r="H176" s="306" t="s">
        <v>1350</v>
      </c>
      <c r="I176" s="306" t="s">
        <v>1285</v>
      </c>
      <c r="J176" s="306">
        <v>50</v>
      </c>
      <c r="K176" s="354"/>
    </row>
    <row r="177" s="1" customFormat="1" ht="15" customHeight="1">
      <c r="B177" s="331"/>
      <c r="C177" s="306" t="s">
        <v>119</v>
      </c>
      <c r="D177" s="306"/>
      <c r="E177" s="306"/>
      <c r="F177" s="329" t="s">
        <v>1283</v>
      </c>
      <c r="G177" s="306"/>
      <c r="H177" s="306" t="s">
        <v>1351</v>
      </c>
      <c r="I177" s="306" t="s">
        <v>1352</v>
      </c>
      <c r="J177" s="306"/>
      <c r="K177" s="354"/>
    </row>
    <row r="178" s="1" customFormat="1" ht="15" customHeight="1">
      <c r="B178" s="331"/>
      <c r="C178" s="306" t="s">
        <v>56</v>
      </c>
      <c r="D178" s="306"/>
      <c r="E178" s="306"/>
      <c r="F178" s="329" t="s">
        <v>1283</v>
      </c>
      <c r="G178" s="306"/>
      <c r="H178" s="306" t="s">
        <v>1353</v>
      </c>
      <c r="I178" s="306" t="s">
        <v>1354</v>
      </c>
      <c r="J178" s="306">
        <v>1</v>
      </c>
      <c r="K178" s="354"/>
    </row>
    <row r="179" s="1" customFormat="1" ht="15" customHeight="1">
      <c r="B179" s="331"/>
      <c r="C179" s="306" t="s">
        <v>52</v>
      </c>
      <c r="D179" s="306"/>
      <c r="E179" s="306"/>
      <c r="F179" s="329" t="s">
        <v>1283</v>
      </c>
      <c r="G179" s="306"/>
      <c r="H179" s="306" t="s">
        <v>1355</v>
      </c>
      <c r="I179" s="306" t="s">
        <v>1285</v>
      </c>
      <c r="J179" s="306">
        <v>20</v>
      </c>
      <c r="K179" s="354"/>
    </row>
    <row r="180" s="1" customFormat="1" ht="15" customHeight="1">
      <c r="B180" s="331"/>
      <c r="C180" s="306" t="s">
        <v>53</v>
      </c>
      <c r="D180" s="306"/>
      <c r="E180" s="306"/>
      <c r="F180" s="329" t="s">
        <v>1283</v>
      </c>
      <c r="G180" s="306"/>
      <c r="H180" s="306" t="s">
        <v>1356</v>
      </c>
      <c r="I180" s="306" t="s">
        <v>1285</v>
      </c>
      <c r="J180" s="306">
        <v>255</v>
      </c>
      <c r="K180" s="354"/>
    </row>
    <row r="181" s="1" customFormat="1" ht="15" customHeight="1">
      <c r="B181" s="331"/>
      <c r="C181" s="306" t="s">
        <v>120</v>
      </c>
      <c r="D181" s="306"/>
      <c r="E181" s="306"/>
      <c r="F181" s="329" t="s">
        <v>1283</v>
      </c>
      <c r="G181" s="306"/>
      <c r="H181" s="306" t="s">
        <v>1247</v>
      </c>
      <c r="I181" s="306" t="s">
        <v>1285</v>
      </c>
      <c r="J181" s="306">
        <v>10</v>
      </c>
      <c r="K181" s="354"/>
    </row>
    <row r="182" s="1" customFormat="1" ht="15" customHeight="1">
      <c r="B182" s="331"/>
      <c r="C182" s="306" t="s">
        <v>121</v>
      </c>
      <c r="D182" s="306"/>
      <c r="E182" s="306"/>
      <c r="F182" s="329" t="s">
        <v>1283</v>
      </c>
      <c r="G182" s="306"/>
      <c r="H182" s="306" t="s">
        <v>1357</v>
      </c>
      <c r="I182" s="306" t="s">
        <v>1318</v>
      </c>
      <c r="J182" s="306"/>
      <c r="K182" s="354"/>
    </row>
    <row r="183" s="1" customFormat="1" ht="15" customHeight="1">
      <c r="B183" s="331"/>
      <c r="C183" s="306" t="s">
        <v>1358</v>
      </c>
      <c r="D183" s="306"/>
      <c r="E183" s="306"/>
      <c r="F183" s="329" t="s">
        <v>1283</v>
      </c>
      <c r="G183" s="306"/>
      <c r="H183" s="306" t="s">
        <v>1359</v>
      </c>
      <c r="I183" s="306" t="s">
        <v>1318</v>
      </c>
      <c r="J183" s="306"/>
      <c r="K183" s="354"/>
    </row>
    <row r="184" s="1" customFormat="1" ht="15" customHeight="1">
      <c r="B184" s="331"/>
      <c r="C184" s="306" t="s">
        <v>1347</v>
      </c>
      <c r="D184" s="306"/>
      <c r="E184" s="306"/>
      <c r="F184" s="329" t="s">
        <v>1283</v>
      </c>
      <c r="G184" s="306"/>
      <c r="H184" s="306" t="s">
        <v>1360</v>
      </c>
      <c r="I184" s="306" t="s">
        <v>1318</v>
      </c>
      <c r="J184" s="306"/>
      <c r="K184" s="354"/>
    </row>
    <row r="185" s="1" customFormat="1" ht="15" customHeight="1">
      <c r="B185" s="331"/>
      <c r="C185" s="306" t="s">
        <v>123</v>
      </c>
      <c r="D185" s="306"/>
      <c r="E185" s="306"/>
      <c r="F185" s="329" t="s">
        <v>1289</v>
      </c>
      <c r="G185" s="306"/>
      <c r="H185" s="306" t="s">
        <v>1361</v>
      </c>
      <c r="I185" s="306" t="s">
        <v>1285</v>
      </c>
      <c r="J185" s="306">
        <v>50</v>
      </c>
      <c r="K185" s="354"/>
    </row>
    <row r="186" s="1" customFormat="1" ht="15" customHeight="1">
      <c r="B186" s="331"/>
      <c r="C186" s="306" t="s">
        <v>1362</v>
      </c>
      <c r="D186" s="306"/>
      <c r="E186" s="306"/>
      <c r="F186" s="329" t="s">
        <v>1289</v>
      </c>
      <c r="G186" s="306"/>
      <c r="H186" s="306" t="s">
        <v>1363</v>
      </c>
      <c r="I186" s="306" t="s">
        <v>1364</v>
      </c>
      <c r="J186" s="306"/>
      <c r="K186" s="354"/>
    </row>
    <row r="187" s="1" customFormat="1" ht="15" customHeight="1">
      <c r="B187" s="331"/>
      <c r="C187" s="306" t="s">
        <v>1365</v>
      </c>
      <c r="D187" s="306"/>
      <c r="E187" s="306"/>
      <c r="F187" s="329" t="s">
        <v>1289</v>
      </c>
      <c r="G187" s="306"/>
      <c r="H187" s="306" t="s">
        <v>1366</v>
      </c>
      <c r="I187" s="306" t="s">
        <v>1364</v>
      </c>
      <c r="J187" s="306"/>
      <c r="K187" s="354"/>
    </row>
    <row r="188" s="1" customFormat="1" ht="15" customHeight="1">
      <c r="B188" s="331"/>
      <c r="C188" s="306" t="s">
        <v>1367</v>
      </c>
      <c r="D188" s="306"/>
      <c r="E188" s="306"/>
      <c r="F188" s="329" t="s">
        <v>1289</v>
      </c>
      <c r="G188" s="306"/>
      <c r="H188" s="306" t="s">
        <v>1368</v>
      </c>
      <c r="I188" s="306" t="s">
        <v>1364</v>
      </c>
      <c r="J188" s="306"/>
      <c r="K188" s="354"/>
    </row>
    <row r="189" s="1" customFormat="1" ht="15" customHeight="1">
      <c r="B189" s="331"/>
      <c r="C189" s="367" t="s">
        <v>1369</v>
      </c>
      <c r="D189" s="306"/>
      <c r="E189" s="306"/>
      <c r="F189" s="329" t="s">
        <v>1289</v>
      </c>
      <c r="G189" s="306"/>
      <c r="H189" s="306" t="s">
        <v>1370</v>
      </c>
      <c r="I189" s="306" t="s">
        <v>1371</v>
      </c>
      <c r="J189" s="368" t="s">
        <v>1372</v>
      </c>
      <c r="K189" s="354"/>
    </row>
    <row r="190" s="1" customFormat="1" ht="15" customHeight="1">
      <c r="B190" s="331"/>
      <c r="C190" s="367" t="s">
        <v>41</v>
      </c>
      <c r="D190" s="306"/>
      <c r="E190" s="306"/>
      <c r="F190" s="329" t="s">
        <v>1283</v>
      </c>
      <c r="G190" s="306"/>
      <c r="H190" s="303" t="s">
        <v>1373</v>
      </c>
      <c r="I190" s="306" t="s">
        <v>1374</v>
      </c>
      <c r="J190" s="306"/>
      <c r="K190" s="354"/>
    </row>
    <row r="191" s="1" customFormat="1" ht="15" customHeight="1">
      <c r="B191" s="331"/>
      <c r="C191" s="367" t="s">
        <v>1375</v>
      </c>
      <c r="D191" s="306"/>
      <c r="E191" s="306"/>
      <c r="F191" s="329" t="s">
        <v>1283</v>
      </c>
      <c r="G191" s="306"/>
      <c r="H191" s="306" t="s">
        <v>1376</v>
      </c>
      <c r="I191" s="306" t="s">
        <v>1318</v>
      </c>
      <c r="J191" s="306"/>
      <c r="K191" s="354"/>
    </row>
    <row r="192" s="1" customFormat="1" ht="15" customHeight="1">
      <c r="B192" s="331"/>
      <c r="C192" s="367" t="s">
        <v>1377</v>
      </c>
      <c r="D192" s="306"/>
      <c r="E192" s="306"/>
      <c r="F192" s="329" t="s">
        <v>1283</v>
      </c>
      <c r="G192" s="306"/>
      <c r="H192" s="306" t="s">
        <v>1378</v>
      </c>
      <c r="I192" s="306" t="s">
        <v>1318</v>
      </c>
      <c r="J192" s="306"/>
      <c r="K192" s="354"/>
    </row>
    <row r="193" s="1" customFormat="1" ht="15" customHeight="1">
      <c r="B193" s="331"/>
      <c r="C193" s="367" t="s">
        <v>1379</v>
      </c>
      <c r="D193" s="306"/>
      <c r="E193" s="306"/>
      <c r="F193" s="329" t="s">
        <v>1289</v>
      </c>
      <c r="G193" s="306"/>
      <c r="H193" s="306" t="s">
        <v>1380</v>
      </c>
      <c r="I193" s="306" t="s">
        <v>1318</v>
      </c>
      <c r="J193" s="306"/>
      <c r="K193" s="354"/>
    </row>
    <row r="194" s="1" customFormat="1" ht="15" customHeight="1">
      <c r="B194" s="360"/>
      <c r="C194" s="369"/>
      <c r="D194" s="340"/>
      <c r="E194" s="340"/>
      <c r="F194" s="340"/>
      <c r="G194" s="340"/>
      <c r="H194" s="340"/>
      <c r="I194" s="340"/>
      <c r="J194" s="340"/>
      <c r="K194" s="361"/>
    </row>
    <row r="195" s="1" customFormat="1" ht="18.75" customHeight="1">
      <c r="B195" s="342"/>
      <c r="C195" s="352"/>
      <c r="D195" s="352"/>
      <c r="E195" s="352"/>
      <c r="F195" s="362"/>
      <c r="G195" s="352"/>
      <c r="H195" s="352"/>
      <c r="I195" s="352"/>
      <c r="J195" s="352"/>
      <c r="K195" s="342"/>
    </row>
    <row r="196" s="1" customFormat="1" ht="18.75" customHeight="1">
      <c r="B196" s="342"/>
      <c r="C196" s="352"/>
      <c r="D196" s="352"/>
      <c r="E196" s="352"/>
      <c r="F196" s="362"/>
      <c r="G196" s="352"/>
      <c r="H196" s="352"/>
      <c r="I196" s="352"/>
      <c r="J196" s="352"/>
      <c r="K196" s="342"/>
    </row>
    <row r="197" s="1" customFormat="1" ht="18.75" customHeight="1">
      <c r="B197" s="314"/>
      <c r="C197" s="314"/>
      <c r="D197" s="314"/>
      <c r="E197" s="314"/>
      <c r="F197" s="314"/>
      <c r="G197" s="314"/>
      <c r="H197" s="314"/>
      <c r="I197" s="314"/>
      <c r="J197" s="314"/>
      <c r="K197" s="314"/>
    </row>
    <row r="198" s="1" customFormat="1" ht="13.5">
      <c r="B198" s="293"/>
      <c r="C198" s="294"/>
      <c r="D198" s="294"/>
      <c r="E198" s="294"/>
      <c r="F198" s="294"/>
      <c r="G198" s="294"/>
      <c r="H198" s="294"/>
      <c r="I198" s="294"/>
      <c r="J198" s="294"/>
      <c r="K198" s="295"/>
    </row>
    <row r="199" s="1" customFormat="1" ht="21">
      <c r="B199" s="296"/>
      <c r="C199" s="297" t="s">
        <v>1381</v>
      </c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5.5" customHeight="1">
      <c r="B200" s="296"/>
      <c r="C200" s="370" t="s">
        <v>1382</v>
      </c>
      <c r="D200" s="370"/>
      <c r="E200" s="370"/>
      <c r="F200" s="370" t="s">
        <v>1383</v>
      </c>
      <c r="G200" s="371"/>
      <c r="H200" s="370" t="s">
        <v>1384</v>
      </c>
      <c r="I200" s="370"/>
      <c r="J200" s="370"/>
      <c r="K200" s="298"/>
    </row>
    <row r="201" s="1" customFormat="1" ht="5.25" customHeight="1">
      <c r="B201" s="331"/>
      <c r="C201" s="326"/>
      <c r="D201" s="326"/>
      <c r="E201" s="326"/>
      <c r="F201" s="326"/>
      <c r="G201" s="352"/>
      <c r="H201" s="326"/>
      <c r="I201" s="326"/>
      <c r="J201" s="326"/>
      <c r="K201" s="354"/>
    </row>
    <row r="202" s="1" customFormat="1" ht="15" customHeight="1">
      <c r="B202" s="331"/>
      <c r="C202" s="306" t="s">
        <v>1374</v>
      </c>
      <c r="D202" s="306"/>
      <c r="E202" s="306"/>
      <c r="F202" s="329" t="s">
        <v>42</v>
      </c>
      <c r="G202" s="306"/>
      <c r="H202" s="306" t="s">
        <v>1385</v>
      </c>
      <c r="I202" s="306"/>
      <c r="J202" s="306"/>
      <c r="K202" s="354"/>
    </row>
    <row r="203" s="1" customFormat="1" ht="15" customHeight="1">
      <c r="B203" s="331"/>
      <c r="C203" s="306"/>
      <c r="D203" s="306"/>
      <c r="E203" s="306"/>
      <c r="F203" s="329" t="s">
        <v>43</v>
      </c>
      <c r="G203" s="306"/>
      <c r="H203" s="306" t="s">
        <v>1386</v>
      </c>
      <c r="I203" s="306"/>
      <c r="J203" s="306"/>
      <c r="K203" s="354"/>
    </row>
    <row r="204" s="1" customFormat="1" ht="15" customHeight="1">
      <c r="B204" s="331"/>
      <c r="C204" s="306"/>
      <c r="D204" s="306"/>
      <c r="E204" s="306"/>
      <c r="F204" s="329" t="s">
        <v>46</v>
      </c>
      <c r="G204" s="306"/>
      <c r="H204" s="306" t="s">
        <v>1387</v>
      </c>
      <c r="I204" s="306"/>
      <c r="J204" s="306"/>
      <c r="K204" s="354"/>
    </row>
    <row r="205" s="1" customFormat="1" ht="15" customHeight="1">
      <c r="B205" s="331"/>
      <c r="C205" s="306"/>
      <c r="D205" s="306"/>
      <c r="E205" s="306"/>
      <c r="F205" s="329" t="s">
        <v>44</v>
      </c>
      <c r="G205" s="306"/>
      <c r="H205" s="306" t="s">
        <v>1388</v>
      </c>
      <c r="I205" s="306"/>
      <c r="J205" s="306"/>
      <c r="K205" s="354"/>
    </row>
    <row r="206" s="1" customFormat="1" ht="15" customHeight="1">
      <c r="B206" s="331"/>
      <c r="C206" s="306"/>
      <c r="D206" s="306"/>
      <c r="E206" s="306"/>
      <c r="F206" s="329" t="s">
        <v>45</v>
      </c>
      <c r="G206" s="306"/>
      <c r="H206" s="306" t="s">
        <v>1389</v>
      </c>
      <c r="I206" s="306"/>
      <c r="J206" s="306"/>
      <c r="K206" s="354"/>
    </row>
    <row r="207" s="1" customFormat="1" ht="15" customHeight="1">
      <c r="B207" s="331"/>
      <c r="C207" s="306"/>
      <c r="D207" s="306"/>
      <c r="E207" s="306"/>
      <c r="F207" s="329"/>
      <c r="G207" s="306"/>
      <c r="H207" s="306"/>
      <c r="I207" s="306"/>
      <c r="J207" s="306"/>
      <c r="K207" s="354"/>
    </row>
    <row r="208" s="1" customFormat="1" ht="15" customHeight="1">
      <c r="B208" s="331"/>
      <c r="C208" s="306" t="s">
        <v>1330</v>
      </c>
      <c r="D208" s="306"/>
      <c r="E208" s="306"/>
      <c r="F208" s="329" t="s">
        <v>78</v>
      </c>
      <c r="G208" s="306"/>
      <c r="H208" s="306" t="s">
        <v>1390</v>
      </c>
      <c r="I208" s="306"/>
      <c r="J208" s="306"/>
      <c r="K208" s="354"/>
    </row>
    <row r="209" s="1" customFormat="1" ht="15" customHeight="1">
      <c r="B209" s="331"/>
      <c r="C209" s="306"/>
      <c r="D209" s="306"/>
      <c r="E209" s="306"/>
      <c r="F209" s="329" t="s">
        <v>1226</v>
      </c>
      <c r="G209" s="306"/>
      <c r="H209" s="306" t="s">
        <v>1227</v>
      </c>
      <c r="I209" s="306"/>
      <c r="J209" s="306"/>
      <c r="K209" s="354"/>
    </row>
    <row r="210" s="1" customFormat="1" ht="15" customHeight="1">
      <c r="B210" s="331"/>
      <c r="C210" s="306"/>
      <c r="D210" s="306"/>
      <c r="E210" s="306"/>
      <c r="F210" s="329" t="s">
        <v>1224</v>
      </c>
      <c r="G210" s="306"/>
      <c r="H210" s="306" t="s">
        <v>1391</v>
      </c>
      <c r="I210" s="306"/>
      <c r="J210" s="306"/>
      <c r="K210" s="354"/>
    </row>
    <row r="211" s="1" customFormat="1" ht="15" customHeight="1">
      <c r="B211" s="372"/>
      <c r="C211" s="306"/>
      <c r="D211" s="306"/>
      <c r="E211" s="306"/>
      <c r="F211" s="329" t="s">
        <v>1228</v>
      </c>
      <c r="G211" s="367"/>
      <c r="H211" s="358" t="s">
        <v>1229</v>
      </c>
      <c r="I211" s="358"/>
      <c r="J211" s="358"/>
      <c r="K211" s="373"/>
    </row>
    <row r="212" s="1" customFormat="1" ht="15" customHeight="1">
      <c r="B212" s="372"/>
      <c r="C212" s="306"/>
      <c r="D212" s="306"/>
      <c r="E212" s="306"/>
      <c r="F212" s="329" t="s">
        <v>1230</v>
      </c>
      <c r="G212" s="367"/>
      <c r="H212" s="358" t="s">
        <v>1206</v>
      </c>
      <c r="I212" s="358"/>
      <c r="J212" s="358"/>
      <c r="K212" s="373"/>
    </row>
    <row r="213" s="1" customFormat="1" ht="15" customHeight="1">
      <c r="B213" s="372"/>
      <c r="C213" s="306"/>
      <c r="D213" s="306"/>
      <c r="E213" s="306"/>
      <c r="F213" s="329"/>
      <c r="G213" s="367"/>
      <c r="H213" s="358"/>
      <c r="I213" s="358"/>
      <c r="J213" s="358"/>
      <c r="K213" s="373"/>
    </row>
    <row r="214" s="1" customFormat="1" ht="15" customHeight="1">
      <c r="B214" s="372"/>
      <c r="C214" s="306" t="s">
        <v>1354</v>
      </c>
      <c r="D214" s="306"/>
      <c r="E214" s="306"/>
      <c r="F214" s="329">
        <v>1</v>
      </c>
      <c r="G214" s="367"/>
      <c r="H214" s="358" t="s">
        <v>1392</v>
      </c>
      <c r="I214" s="358"/>
      <c r="J214" s="358"/>
      <c r="K214" s="373"/>
    </row>
    <row r="215" s="1" customFormat="1" ht="15" customHeight="1">
      <c r="B215" s="372"/>
      <c r="C215" s="306"/>
      <c r="D215" s="306"/>
      <c r="E215" s="306"/>
      <c r="F215" s="329">
        <v>2</v>
      </c>
      <c r="G215" s="367"/>
      <c r="H215" s="358" t="s">
        <v>1393</v>
      </c>
      <c r="I215" s="358"/>
      <c r="J215" s="358"/>
      <c r="K215" s="373"/>
    </row>
    <row r="216" s="1" customFormat="1" ht="15" customHeight="1">
      <c r="B216" s="372"/>
      <c r="C216" s="306"/>
      <c r="D216" s="306"/>
      <c r="E216" s="306"/>
      <c r="F216" s="329">
        <v>3</v>
      </c>
      <c r="G216" s="367"/>
      <c r="H216" s="358" t="s">
        <v>1394</v>
      </c>
      <c r="I216" s="358"/>
      <c r="J216" s="358"/>
      <c r="K216" s="373"/>
    </row>
    <row r="217" s="1" customFormat="1" ht="15" customHeight="1">
      <c r="B217" s="372"/>
      <c r="C217" s="306"/>
      <c r="D217" s="306"/>
      <c r="E217" s="306"/>
      <c r="F217" s="329">
        <v>4</v>
      </c>
      <c r="G217" s="367"/>
      <c r="H217" s="358" t="s">
        <v>1395</v>
      </c>
      <c r="I217" s="358"/>
      <c r="J217" s="358"/>
      <c r="K217" s="373"/>
    </row>
    <row r="218" s="1" customFormat="1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Komarek</dc:creator>
  <cp:lastModifiedBy>Ing. Martin Komarek</cp:lastModifiedBy>
  <dcterms:created xsi:type="dcterms:W3CDTF">2022-07-27T13:37:32Z</dcterms:created>
  <dcterms:modified xsi:type="dcterms:W3CDTF">2022-07-27T13:37:42Z</dcterms:modified>
</cp:coreProperties>
</file>